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35" windowHeight="4710" tabRatio="489" activeTab="0"/>
  </bookViews>
  <sheets>
    <sheet name="IMU MATRICE" sheetId="1" r:id="rId1"/>
    <sheet name="Foglio1" sheetId="2" r:id="rId2"/>
  </sheets>
  <definedNames>
    <definedName name="_xlnm.Print_Area" localSheetId="0">'IMU MATRICE'!$A$1:$S$47</definedName>
  </definedNames>
  <calcPr fullCalcOnLoad="1"/>
</workbook>
</file>

<file path=xl/comments1.xml><?xml version="1.0" encoding="utf-8"?>
<comments xmlns="http://schemas.openxmlformats.org/spreadsheetml/2006/main">
  <authors>
    <author>SALARIUNIONI</author>
  </authors>
  <commentList>
    <comment ref="E17" authorId="0">
      <text>
        <r>
          <rPr>
            <b/>
            <sz val="9"/>
            <rFont val="Tahoma"/>
            <family val="0"/>
          </rPr>
          <t>Inserire numero comproprietari abitanti prima casa</t>
        </r>
      </text>
    </comment>
    <comment ref="F17" authorId="0">
      <text>
        <r>
          <rPr>
            <b/>
            <sz val="9"/>
            <rFont val="Tahoma"/>
            <family val="0"/>
          </rPr>
          <t>Inserire importo da tabella "Detrazione figli conviventi" in basso a dx</t>
        </r>
      </text>
    </comment>
    <comment ref="S32" authorId="0">
      <text>
        <r>
          <rPr>
            <b/>
            <sz val="9"/>
            <rFont val="Tahoma"/>
            <family val="0"/>
          </rPr>
          <t>Detrazione max € 400,00 (8 figli)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<sst xmlns="http://schemas.openxmlformats.org/spreadsheetml/2006/main" count="121" uniqueCount="65">
  <si>
    <t>CLIENTE</t>
  </si>
  <si>
    <t>ANNO</t>
  </si>
  <si>
    <t>ALIQ</t>
  </si>
  <si>
    <t xml:space="preserve"> </t>
  </si>
  <si>
    <t>DETRAZIONE 1 CASA</t>
  </si>
  <si>
    <t>UBICAZIONE</t>
  </si>
  <si>
    <t>ZONA</t>
  </si>
  <si>
    <t>PARTITA</t>
  </si>
  <si>
    <t>FG.</t>
  </si>
  <si>
    <t>MAPP.</t>
  </si>
  <si>
    <t>VANI</t>
  </si>
  <si>
    <t>RENDITA</t>
  </si>
  <si>
    <t>COEFF</t>
  </si>
  <si>
    <t xml:space="preserve">  </t>
  </si>
  <si>
    <t>TOTALE</t>
  </si>
  <si>
    <t>ALIQ.</t>
  </si>
  <si>
    <t>IMPOSTA</t>
  </si>
  <si>
    <t>DETRAZ</t>
  </si>
  <si>
    <t>SALDO</t>
  </si>
  <si>
    <t>GIUGNO</t>
  </si>
  <si>
    <t>DICEMBRE</t>
  </si>
  <si>
    <t>RIEPILOGO IMPONIBILI</t>
  </si>
  <si>
    <t>RIEPILOGO IMPOSTE</t>
  </si>
  <si>
    <t>SUB</t>
  </si>
  <si>
    <t>CAT</t>
  </si>
  <si>
    <t>NRO</t>
  </si>
  <si>
    <t>RIVALUTAZIONE</t>
  </si>
  <si>
    <t>A (Escl A10) C2 C6 C7</t>
  </si>
  <si>
    <t>B C3 C4 C5</t>
  </si>
  <si>
    <t>A10 D5</t>
  </si>
  <si>
    <t>D (Escluso D5)</t>
  </si>
  <si>
    <t>C1</t>
  </si>
  <si>
    <t>MESI</t>
  </si>
  <si>
    <t>FIGLI</t>
  </si>
  <si>
    <t>FIGLI NR.</t>
  </si>
  <si>
    <t>1 ACCONTO</t>
  </si>
  <si>
    <t>GENITORI</t>
  </si>
  <si>
    <t xml:space="preserve"> T O T A L E</t>
  </si>
  <si>
    <t>C6</t>
  </si>
  <si>
    <t>ABIT.</t>
  </si>
  <si>
    <t xml:space="preserve">&gt;26 </t>
  </si>
  <si>
    <t>DETRAZIONE</t>
  </si>
  <si>
    <t>IMU</t>
  </si>
  <si>
    <t>CLASSE</t>
  </si>
  <si>
    <t>DETRAZIONE FIGLI CONVIVENTI</t>
  </si>
  <si>
    <t>PRIMA CASA</t>
  </si>
  <si>
    <t>ORDINARIA</t>
  </si>
  <si>
    <t xml:space="preserve">  PER MILLE</t>
  </si>
  <si>
    <t>PRIMA</t>
  </si>
  <si>
    <t>CASA</t>
  </si>
  <si>
    <t>PRO</t>
  </si>
  <si>
    <t>PRIETA'</t>
  </si>
  <si>
    <t>A2</t>
  </si>
  <si>
    <t>ROSSI GIULIO</t>
  </si>
  <si>
    <t>MILANO VIA CAVOUR 112</t>
  </si>
  <si>
    <t>VALORE AGGIORNATO</t>
  </si>
  <si>
    <t>PERC. POSS.</t>
  </si>
  <si>
    <t>Mq</t>
  </si>
  <si>
    <t>RIVALUTAZ.</t>
  </si>
  <si>
    <t>REND AGG.</t>
  </si>
  <si>
    <t>RENDITA AGG.</t>
  </si>
  <si>
    <t>PER CONIUGE</t>
  </si>
  <si>
    <t>DETRAZIONE FIGLI</t>
  </si>
  <si>
    <t>1° ACC.TO</t>
  </si>
  <si>
    <t>1° CASA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</si>
</sst>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#,##0.0;[Red]\-#,##0.0"/>
    <numFmt numFmtId="172" formatCode="#,##0.000"/>
    <numFmt numFmtId="173" formatCode="#,##0.0000"/>
    <numFmt numFmtId="174" formatCode="0.0"/>
    <numFmt numFmtId="175" formatCode="0_ ;\-0\ "/>
    <numFmt numFmtId="176" formatCode="0.0%"/>
    <numFmt numFmtId="177" formatCode="#,##0.00_ ;\-#,##0.00\ "/>
    <numFmt numFmtId="178" formatCode="#,##0.0_ ;\-#,##0.0\ "/>
    <numFmt numFmtId="179" formatCode="#,##0_ ;\-#,##0\ "/>
    <numFmt numFmtId="180" formatCode="&quot;Sì&quot;;&quot;Sì&quot;;&quot;No&quot;"/>
    <numFmt numFmtId="181" formatCode="&quot;Vero&quot;;&quot;Vero&quot;;&quot;Falso&quot;"/>
    <numFmt numFmtId="182" formatCode="&quot;Attivo&quot;;&quot;Attivo&quot;;&quot;Disattivo&quot;"/>
    <numFmt numFmtId="183" formatCode="[$€-2]\ #.##000_);[Red]\([$€-2]\ #.##000\)"/>
  </numFmts>
  <fonts count="5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i/>
      <u val="single"/>
      <sz val="10"/>
      <name val="Calibri"/>
      <family val="2"/>
    </font>
    <font>
      <b/>
      <i/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sz val="10"/>
      <color indexed="10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u val="single"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MS Sans Serif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89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8" fillId="28" borderId="1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4" fontId="4" fillId="0" borderId="0" xfId="45" applyNumberFormat="1" applyFont="1" applyFill="1" applyBorder="1" applyAlignment="1" applyProtection="1">
      <alignment/>
      <protection/>
    </xf>
    <xf numFmtId="177" fontId="4" fillId="0" borderId="0" xfId="0" applyNumberFormat="1" applyFont="1" applyAlignment="1">
      <alignment/>
    </xf>
    <xf numFmtId="177" fontId="4" fillId="0" borderId="0" xfId="0" applyNumberFormat="1" applyFont="1" applyAlignment="1">
      <alignment horizontal="center"/>
    </xf>
    <xf numFmtId="177" fontId="4" fillId="0" borderId="0" xfId="0" applyNumberFormat="1" applyFont="1" applyFill="1" applyAlignment="1">
      <alignment/>
    </xf>
    <xf numFmtId="0" fontId="23" fillId="0" borderId="0" xfId="0" applyFont="1" applyAlignment="1">
      <alignment/>
    </xf>
    <xf numFmtId="177" fontId="23" fillId="0" borderId="0" xfId="0" applyNumberFormat="1" applyFont="1" applyAlignment="1" applyProtection="1">
      <alignment horizontal="centerContinuous"/>
      <protection locked="0"/>
    </xf>
    <xf numFmtId="177" fontId="23" fillId="0" borderId="0" xfId="0" applyNumberFormat="1" applyFont="1" applyAlignment="1">
      <alignment/>
    </xf>
    <xf numFmtId="0" fontId="23" fillId="0" borderId="10" xfId="0" applyFont="1" applyFill="1" applyBorder="1" applyAlignment="1">
      <alignment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/>
    </xf>
    <xf numFmtId="0" fontId="24" fillId="0" borderId="10" xfId="0" applyFont="1" applyBorder="1" applyAlignment="1" applyProtection="1">
      <alignment/>
      <protection locked="0"/>
    </xf>
    <xf numFmtId="0" fontId="23" fillId="0" borderId="0" xfId="0" applyFont="1" applyAlignment="1" applyProtection="1">
      <alignment/>
      <protection locked="0"/>
    </xf>
    <xf numFmtId="0" fontId="25" fillId="0" borderId="10" xfId="0" applyFont="1" applyBorder="1" applyAlignment="1" applyProtection="1">
      <alignment/>
      <protection locked="0"/>
    </xf>
    <xf numFmtId="0" fontId="25" fillId="0" borderId="10" xfId="0" applyFont="1" applyBorder="1" applyAlignment="1" applyProtection="1">
      <alignment horizontal="right"/>
      <protection locked="0"/>
    </xf>
    <xf numFmtId="0" fontId="23" fillId="0" borderId="0" xfId="0" applyFont="1" applyAlignment="1" applyProtection="1">
      <alignment horizontal="center"/>
      <protection locked="0"/>
    </xf>
    <xf numFmtId="171" fontId="23" fillId="0" borderId="13" xfId="44" applyNumberFormat="1" applyFont="1" applyBorder="1" applyAlignment="1" applyProtection="1">
      <alignment horizontal="center"/>
      <protection locked="0"/>
    </xf>
    <xf numFmtId="177" fontId="23" fillId="0" borderId="11" xfId="45" applyNumberFormat="1" applyFont="1" applyBorder="1" applyAlignment="1" applyProtection="1">
      <alignment horizontal="centerContinuous"/>
      <protection locked="0"/>
    </xf>
    <xf numFmtId="177" fontId="23" fillId="0" borderId="0" xfId="0" applyNumberFormat="1" applyFont="1" applyAlignment="1" applyProtection="1">
      <alignment horizontal="left"/>
      <protection locked="0"/>
    </xf>
    <xf numFmtId="177" fontId="23" fillId="0" borderId="0" xfId="0" applyNumberFormat="1" applyFont="1" applyFill="1" applyAlignment="1">
      <alignment/>
    </xf>
    <xf numFmtId="0" fontId="23" fillId="0" borderId="11" xfId="0" applyFont="1" applyFill="1" applyBorder="1" applyAlignment="1" applyProtection="1">
      <alignment horizontal="center"/>
      <protection locked="0"/>
    </xf>
    <xf numFmtId="3" fontId="23" fillId="0" borderId="14" xfId="0" applyNumberFormat="1" applyFont="1" applyFill="1" applyBorder="1" applyAlignment="1" applyProtection="1">
      <alignment horizontal="left"/>
      <protection locked="0"/>
    </xf>
    <xf numFmtId="177" fontId="23" fillId="0" borderId="13" xfId="0" applyNumberFormat="1" applyFont="1" applyFill="1" applyBorder="1" applyAlignment="1" applyProtection="1">
      <alignment horizontal="center"/>
      <protection locked="0"/>
    </xf>
    <xf numFmtId="177" fontId="23" fillId="0" borderId="11" xfId="0" applyNumberFormat="1" applyFont="1" applyFill="1" applyBorder="1" applyAlignment="1" applyProtection="1">
      <alignment horizontal="center"/>
      <protection locked="0"/>
    </xf>
    <xf numFmtId="179" fontId="23" fillId="0" borderId="11" xfId="0" applyNumberFormat="1" applyFont="1" applyFill="1" applyBorder="1" applyAlignment="1" applyProtection="1">
      <alignment horizontal="center"/>
      <protection locked="0"/>
    </xf>
    <xf numFmtId="177" fontId="23" fillId="0" borderId="11" xfId="44" applyNumberFormat="1" applyFont="1" applyFill="1" applyBorder="1" applyAlignment="1" applyProtection="1">
      <alignment horizontal="right"/>
      <protection/>
    </xf>
    <xf numFmtId="177" fontId="23" fillId="0" borderId="11" xfId="44" applyNumberFormat="1" applyFont="1" applyFill="1" applyBorder="1" applyAlignment="1" applyProtection="1">
      <alignment horizontal="center"/>
      <protection locked="0"/>
    </xf>
    <xf numFmtId="179" fontId="23" fillId="0" borderId="11" xfId="44" applyNumberFormat="1" applyFont="1" applyFill="1" applyBorder="1" applyAlignment="1" applyProtection="1">
      <alignment horizontal="center"/>
      <protection locked="0"/>
    </xf>
    <xf numFmtId="177" fontId="23" fillId="0" borderId="13" xfId="0" applyNumberFormat="1" applyFont="1" applyFill="1" applyBorder="1" applyAlignment="1" applyProtection="1">
      <alignment horizontal="centerContinuous"/>
      <protection locked="0"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/>
    </xf>
    <xf numFmtId="177" fontId="23" fillId="0" borderId="0" xfId="0" applyNumberFormat="1" applyFont="1" applyAlignment="1">
      <alignment horizontal="right"/>
    </xf>
    <xf numFmtId="177" fontId="23" fillId="0" borderId="0" xfId="44" applyNumberFormat="1" applyFont="1" applyAlignment="1">
      <alignment horizontal="right"/>
    </xf>
    <xf numFmtId="177" fontId="23" fillId="0" borderId="11" xfId="44" applyNumberFormat="1" applyFont="1" applyBorder="1" applyAlignment="1">
      <alignment horizontal="right"/>
    </xf>
    <xf numFmtId="3" fontId="23" fillId="0" borderId="10" xfId="0" applyNumberFormat="1" applyFont="1" applyBorder="1" applyAlignment="1">
      <alignment/>
    </xf>
    <xf numFmtId="0" fontId="23" fillId="0" borderId="14" xfId="0" applyFont="1" applyFill="1" applyBorder="1" applyAlignment="1">
      <alignment/>
    </xf>
    <xf numFmtId="177" fontId="23" fillId="0" borderId="15" xfId="0" applyNumberFormat="1" applyFont="1" applyFill="1" applyBorder="1" applyAlignment="1">
      <alignment horizontal="center"/>
    </xf>
    <xf numFmtId="177" fontId="23" fillId="0" borderId="16" xfId="0" applyNumberFormat="1" applyFont="1" applyFill="1" applyBorder="1" applyAlignment="1">
      <alignment horizontal="center"/>
    </xf>
    <xf numFmtId="177" fontId="23" fillId="0" borderId="17" xfId="0" applyNumberFormat="1" applyFont="1" applyFill="1" applyBorder="1" applyAlignment="1">
      <alignment horizontal="center"/>
    </xf>
    <xf numFmtId="177" fontId="26" fillId="0" borderId="14" xfId="0" applyNumberFormat="1" applyFont="1" applyFill="1" applyBorder="1" applyAlignment="1">
      <alignment horizontal="center"/>
    </xf>
    <xf numFmtId="177" fontId="26" fillId="0" borderId="16" xfId="0" applyNumberFormat="1" applyFont="1" applyFill="1" applyBorder="1" applyAlignment="1">
      <alignment horizontal="center"/>
    </xf>
    <xf numFmtId="177" fontId="23" fillId="0" borderId="18" xfId="0" applyNumberFormat="1" applyFont="1" applyFill="1" applyBorder="1" applyAlignment="1">
      <alignment horizontal="center"/>
    </xf>
    <xf numFmtId="177" fontId="23" fillId="0" borderId="11" xfId="0" applyNumberFormat="1" applyFont="1" applyFill="1" applyBorder="1" applyAlignment="1">
      <alignment horizontal="right"/>
    </xf>
    <xf numFmtId="177" fontId="23" fillId="0" borderId="14" xfId="0" applyNumberFormat="1" applyFont="1" applyFill="1" applyBorder="1" applyAlignment="1">
      <alignment horizontal="right"/>
    </xf>
    <xf numFmtId="177" fontId="23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4" fontId="23" fillId="0" borderId="11" xfId="0" applyNumberFormat="1" applyFont="1" applyFill="1" applyBorder="1" applyAlignment="1" applyProtection="1">
      <alignment/>
      <protection/>
    </xf>
    <xf numFmtId="177" fontId="23" fillId="0" borderId="14" xfId="0" applyNumberFormat="1" applyFont="1" applyFill="1" applyBorder="1" applyAlignment="1" applyProtection="1">
      <alignment horizontal="center"/>
      <protection locked="0"/>
    </xf>
    <xf numFmtId="177" fontId="23" fillId="0" borderId="11" xfId="0" applyNumberFormat="1" applyFont="1" applyFill="1" applyBorder="1" applyAlignment="1" applyProtection="1">
      <alignment horizontal="right"/>
      <protection/>
    </xf>
    <xf numFmtId="177" fontId="26" fillId="33" borderId="11" xfId="0" applyNumberFormat="1" applyFont="1" applyFill="1" applyBorder="1" applyAlignment="1" applyProtection="1">
      <alignment horizontal="right"/>
      <protection/>
    </xf>
    <xf numFmtId="177" fontId="26" fillId="34" borderId="11" xfId="0" applyNumberFormat="1" applyFont="1" applyFill="1" applyBorder="1" applyAlignment="1" applyProtection="1">
      <alignment/>
      <protection/>
    </xf>
    <xf numFmtId="177" fontId="23" fillId="34" borderId="11" xfId="45" applyNumberFormat="1" applyFont="1" applyFill="1" applyBorder="1" applyAlignment="1" applyProtection="1">
      <alignment horizontal="right"/>
      <protection/>
    </xf>
    <xf numFmtId="4" fontId="23" fillId="0" borderId="0" xfId="0" applyNumberFormat="1" applyFont="1" applyAlignment="1">
      <alignment/>
    </xf>
    <xf numFmtId="177" fontId="23" fillId="35" borderId="0" xfId="0" applyNumberFormat="1" applyFont="1" applyFill="1" applyAlignment="1">
      <alignment/>
    </xf>
    <xf numFmtId="177" fontId="23" fillId="35" borderId="16" xfId="0" applyNumberFormat="1" applyFont="1" applyFill="1" applyBorder="1" applyAlignment="1">
      <alignment horizontal="right"/>
    </xf>
    <xf numFmtId="177" fontId="26" fillId="35" borderId="0" xfId="0" applyNumberFormat="1" applyFont="1" applyFill="1" applyAlignment="1">
      <alignment/>
    </xf>
    <xf numFmtId="0" fontId="23" fillId="0" borderId="11" xfId="0" applyFont="1" applyBorder="1" applyAlignment="1">
      <alignment/>
    </xf>
    <xf numFmtId="4" fontId="23" fillId="0" borderId="11" xfId="0" applyNumberFormat="1" applyFont="1" applyBorder="1" applyAlignment="1">
      <alignment/>
    </xf>
    <xf numFmtId="177" fontId="23" fillId="0" borderId="11" xfId="0" applyNumberFormat="1" applyFont="1" applyBorder="1" applyAlignment="1">
      <alignment horizontal="right"/>
    </xf>
    <xf numFmtId="177" fontId="23" fillId="0" borderId="14" xfId="0" applyNumberFormat="1" applyFont="1" applyBorder="1" applyAlignment="1">
      <alignment horizontal="right"/>
    </xf>
    <xf numFmtId="177" fontId="23" fillId="0" borderId="14" xfId="0" applyNumberFormat="1" applyFont="1" applyBorder="1" applyAlignment="1">
      <alignment/>
    </xf>
    <xf numFmtId="177" fontId="23" fillId="0" borderId="11" xfId="0" applyNumberFormat="1" applyFont="1" applyBorder="1" applyAlignment="1">
      <alignment/>
    </xf>
    <xf numFmtId="177" fontId="26" fillId="33" borderId="11" xfId="0" applyNumberFormat="1" applyFont="1" applyFill="1" applyBorder="1" applyAlignment="1">
      <alignment/>
    </xf>
    <xf numFmtId="0" fontId="23" fillId="0" borderId="19" xfId="0" applyFont="1" applyBorder="1" applyAlignment="1">
      <alignment/>
    </xf>
    <xf numFmtId="3" fontId="23" fillId="0" borderId="20" xfId="0" applyNumberFormat="1" applyFont="1" applyBorder="1" applyAlignment="1">
      <alignment/>
    </xf>
    <xf numFmtId="179" fontId="23" fillId="0" borderId="20" xfId="0" applyNumberFormat="1" applyFont="1" applyBorder="1" applyAlignment="1">
      <alignment/>
    </xf>
    <xf numFmtId="179" fontId="23" fillId="0" borderId="21" xfId="0" applyNumberFormat="1" applyFont="1" applyBorder="1" applyAlignment="1">
      <alignment/>
    </xf>
    <xf numFmtId="177" fontId="23" fillId="0" borderId="19" xfId="0" applyNumberFormat="1" applyFont="1" applyBorder="1" applyAlignment="1">
      <alignment/>
    </xf>
    <xf numFmtId="177" fontId="23" fillId="0" borderId="20" xfId="0" applyNumberFormat="1" applyFont="1" applyBorder="1" applyAlignment="1">
      <alignment/>
    </xf>
    <xf numFmtId="177" fontId="27" fillId="0" borderId="20" xfId="0" applyNumberFormat="1" applyFont="1" applyBorder="1" applyAlignment="1">
      <alignment horizontal="right"/>
    </xf>
    <xf numFmtId="177" fontId="27" fillId="0" borderId="21" xfId="0" applyNumberFormat="1" applyFont="1" applyBorder="1" applyAlignment="1">
      <alignment horizontal="right"/>
    </xf>
    <xf numFmtId="177" fontId="23" fillId="0" borderId="0" xfId="0" applyNumberFormat="1" applyFont="1" applyBorder="1" applyAlignment="1">
      <alignment/>
    </xf>
    <xf numFmtId="3" fontId="26" fillId="0" borderId="0" xfId="0" applyNumberFormat="1" applyFont="1" applyBorder="1" applyAlignment="1">
      <alignment/>
    </xf>
    <xf numFmtId="177" fontId="23" fillId="0" borderId="12" xfId="0" applyNumberFormat="1" applyFont="1" applyBorder="1" applyAlignment="1">
      <alignment/>
    </xf>
    <xf numFmtId="177" fontId="23" fillId="0" borderId="10" xfId="0" applyNumberFormat="1" applyFont="1" applyBorder="1" applyAlignment="1">
      <alignment horizontal="right"/>
    </xf>
    <xf numFmtId="177" fontId="23" fillId="0" borderId="22" xfId="0" applyNumberFormat="1" applyFont="1" applyBorder="1" applyAlignment="1">
      <alignment horizontal="right"/>
    </xf>
    <xf numFmtId="179" fontId="26" fillId="0" borderId="0" xfId="0" applyNumberFormat="1" applyFont="1" applyBorder="1" applyAlignment="1">
      <alignment/>
    </xf>
    <xf numFmtId="179" fontId="26" fillId="0" borderId="23" xfId="0" applyNumberFormat="1" applyFont="1" applyBorder="1" applyAlignment="1">
      <alignment horizontal="center"/>
    </xf>
    <xf numFmtId="177" fontId="26" fillId="0" borderId="0" xfId="0" applyNumberFormat="1" applyFont="1" applyBorder="1" applyAlignment="1">
      <alignment/>
    </xf>
    <xf numFmtId="177" fontId="26" fillId="0" borderId="23" xfId="0" applyNumberFormat="1" applyFont="1" applyBorder="1" applyAlignment="1">
      <alignment/>
    </xf>
    <xf numFmtId="177" fontId="23" fillId="0" borderId="23" xfId="44" applyNumberFormat="1" applyFont="1" applyBorder="1" applyAlignment="1">
      <alignment/>
    </xf>
    <xf numFmtId="3" fontId="23" fillId="0" borderId="0" xfId="0" applyNumberFormat="1" applyFont="1" applyBorder="1" applyAlignment="1">
      <alignment/>
    </xf>
    <xf numFmtId="179" fontId="23" fillId="0" borderId="0" xfId="0" applyNumberFormat="1" applyFont="1" applyBorder="1" applyAlignment="1">
      <alignment/>
    </xf>
    <xf numFmtId="179" fontId="23" fillId="0" borderId="23" xfId="0" applyNumberFormat="1" applyFont="1" applyBorder="1" applyAlignment="1">
      <alignment horizontal="center"/>
    </xf>
    <xf numFmtId="177" fontId="23" fillId="0" borderId="24" xfId="0" applyNumberFormat="1" applyFont="1" applyBorder="1" applyAlignment="1">
      <alignment/>
    </xf>
    <xf numFmtId="177" fontId="23" fillId="0" borderId="10" xfId="0" applyNumberFormat="1" applyFont="1" applyBorder="1" applyAlignment="1">
      <alignment/>
    </xf>
    <xf numFmtId="177" fontId="23" fillId="0" borderId="23" xfId="0" applyNumberFormat="1" applyFont="1" applyBorder="1" applyAlignment="1">
      <alignment/>
    </xf>
    <xf numFmtId="177" fontId="23" fillId="0" borderId="22" xfId="44" applyNumberFormat="1" applyFont="1" applyBorder="1" applyAlignment="1">
      <alignment/>
    </xf>
    <xf numFmtId="177" fontId="23" fillId="0" borderId="0" xfId="0" applyNumberFormat="1" applyFont="1" applyBorder="1" applyAlignment="1" applyProtection="1">
      <alignment/>
      <protection locked="0"/>
    </xf>
    <xf numFmtId="177" fontId="23" fillId="0" borderId="23" xfId="0" applyNumberFormat="1" applyFont="1" applyBorder="1" applyAlignment="1" applyProtection="1">
      <alignment/>
      <protection locked="0"/>
    </xf>
    <xf numFmtId="177" fontId="26" fillId="0" borderId="0" xfId="0" applyNumberFormat="1" applyFont="1" applyBorder="1" applyAlignment="1">
      <alignment horizontal="right"/>
    </xf>
    <xf numFmtId="177" fontId="26" fillId="0" borderId="23" xfId="0" applyNumberFormat="1" applyFont="1" applyBorder="1" applyAlignment="1">
      <alignment horizontal="right"/>
    </xf>
    <xf numFmtId="179" fontId="23" fillId="0" borderId="23" xfId="0" applyNumberFormat="1" applyFont="1" applyBorder="1" applyAlignment="1">
      <alignment/>
    </xf>
    <xf numFmtId="0" fontId="26" fillId="0" borderId="12" xfId="0" applyFont="1" applyBorder="1" applyAlignment="1">
      <alignment/>
    </xf>
    <xf numFmtId="179" fontId="26" fillId="0" borderId="23" xfId="0" applyNumberFormat="1" applyFont="1" applyBorder="1" applyAlignment="1">
      <alignment/>
    </xf>
    <xf numFmtId="177" fontId="26" fillId="0" borderId="12" xfId="0" applyNumberFormat="1" applyFont="1" applyBorder="1" applyAlignment="1">
      <alignment/>
    </xf>
    <xf numFmtId="0" fontId="26" fillId="0" borderId="24" xfId="0" applyFont="1" applyBorder="1" applyAlignment="1">
      <alignment/>
    </xf>
    <xf numFmtId="3" fontId="26" fillId="0" borderId="10" xfId="0" applyNumberFormat="1" applyFont="1" applyBorder="1" applyAlignment="1">
      <alignment/>
    </xf>
    <xf numFmtId="177" fontId="26" fillId="0" borderId="10" xfId="0" applyNumberFormat="1" applyFont="1" applyBorder="1" applyAlignment="1">
      <alignment/>
    </xf>
    <xf numFmtId="177" fontId="26" fillId="0" borderId="22" xfId="0" applyNumberFormat="1" applyFont="1" applyBorder="1" applyAlignment="1">
      <alignment/>
    </xf>
    <xf numFmtId="177" fontId="28" fillId="0" borderId="10" xfId="44" applyNumberFormat="1" applyFont="1" applyBorder="1" applyAlignment="1">
      <alignment horizontal="right"/>
    </xf>
    <xf numFmtId="177" fontId="28" fillId="0" borderId="22" xfId="44" applyNumberFormat="1" applyFont="1" applyBorder="1" applyAlignment="1">
      <alignment horizontal="right"/>
    </xf>
    <xf numFmtId="177" fontId="23" fillId="0" borderId="14" xfId="0" applyNumberFormat="1" applyFont="1" applyFill="1" applyBorder="1" applyAlignment="1">
      <alignment horizontal="center"/>
    </xf>
    <xf numFmtId="177" fontId="23" fillId="0" borderId="13" xfId="0" applyNumberFormat="1" applyFont="1" applyFill="1" applyBorder="1" applyAlignment="1">
      <alignment horizontal="center"/>
    </xf>
    <xf numFmtId="0" fontId="23" fillId="34" borderId="11" xfId="0" applyFont="1" applyFill="1" applyBorder="1" applyAlignment="1">
      <alignment vertical="center"/>
    </xf>
    <xf numFmtId="3" fontId="23" fillId="34" borderId="16" xfId="0" applyNumberFormat="1" applyFont="1" applyFill="1" applyBorder="1" applyAlignment="1">
      <alignment horizontal="center" vertical="center"/>
    </xf>
    <xf numFmtId="177" fontId="23" fillId="34" borderId="13" xfId="0" applyNumberFormat="1" applyFont="1" applyFill="1" applyBorder="1" applyAlignment="1">
      <alignment horizontal="center" vertical="center"/>
    </xf>
    <xf numFmtId="177" fontId="23" fillId="34" borderId="11" xfId="0" applyNumberFormat="1" applyFont="1" applyFill="1" applyBorder="1" applyAlignment="1">
      <alignment horizontal="center" vertical="center"/>
    </xf>
    <xf numFmtId="177" fontId="23" fillId="34" borderId="11" xfId="0" applyNumberFormat="1" applyFont="1" applyFill="1" applyBorder="1" applyAlignment="1">
      <alignment horizontal="right" vertical="center"/>
    </xf>
    <xf numFmtId="0" fontId="23" fillId="34" borderId="11" xfId="0" applyFont="1" applyFill="1" applyBorder="1" applyAlignment="1">
      <alignment horizontal="center" vertical="center"/>
    </xf>
    <xf numFmtId="177" fontId="23" fillId="34" borderId="11" xfId="0" applyNumberFormat="1" applyFont="1" applyFill="1" applyBorder="1" applyAlignment="1">
      <alignment vertical="center"/>
    </xf>
    <xf numFmtId="3" fontId="23" fillId="34" borderId="14" xfId="0" applyNumberFormat="1" applyFont="1" applyFill="1" applyBorder="1" applyAlignment="1">
      <alignment horizontal="left" vertical="center"/>
    </xf>
    <xf numFmtId="3" fontId="23" fillId="0" borderId="15" xfId="0" applyNumberFormat="1" applyFont="1" applyFill="1" applyBorder="1" applyAlignment="1">
      <alignment horizontal="center" vertical="center" wrapText="1"/>
    </xf>
    <xf numFmtId="3" fontId="23" fillId="0" borderId="17" xfId="0" applyNumberFormat="1" applyFont="1" applyFill="1" applyBorder="1" applyAlignment="1">
      <alignment horizontal="center" vertical="center" wrapText="1"/>
    </xf>
    <xf numFmtId="3" fontId="23" fillId="0" borderId="18" xfId="0" applyNumberFormat="1" applyFont="1" applyFill="1" applyBorder="1" applyAlignment="1">
      <alignment horizontal="center" vertical="center" wrapText="1"/>
    </xf>
    <xf numFmtId="177" fontId="23" fillId="0" borderId="0" xfId="0" applyNumberFormat="1" applyFont="1" applyBorder="1" applyAlignment="1">
      <alignment horizontal="right"/>
    </xf>
    <xf numFmtId="177" fontId="28" fillId="0" borderId="10" xfId="44" applyNumberFormat="1" applyFont="1" applyBorder="1" applyAlignment="1">
      <alignment horizontal="right"/>
    </xf>
    <xf numFmtId="177" fontId="23" fillId="0" borderId="14" xfId="0" applyNumberFormat="1" applyFont="1" applyFill="1" applyBorder="1" applyAlignment="1">
      <alignment horizontal="right"/>
    </xf>
    <xf numFmtId="177" fontId="23" fillId="0" borderId="13" xfId="0" applyNumberFormat="1" applyFont="1" applyFill="1" applyBorder="1" applyAlignment="1">
      <alignment horizontal="right"/>
    </xf>
    <xf numFmtId="177" fontId="26" fillId="33" borderId="14" xfId="0" applyNumberFormat="1" applyFont="1" applyFill="1" applyBorder="1" applyAlignment="1">
      <alignment horizontal="center"/>
    </xf>
    <xf numFmtId="177" fontId="26" fillId="33" borderId="16" xfId="0" applyNumberFormat="1" applyFont="1" applyFill="1" applyBorder="1" applyAlignment="1">
      <alignment horizontal="center"/>
    </xf>
    <xf numFmtId="177" fontId="26" fillId="0" borderId="0" xfId="0" applyNumberFormat="1" applyFont="1" applyBorder="1" applyAlignment="1">
      <alignment horizontal="right"/>
    </xf>
    <xf numFmtId="177" fontId="23" fillId="0" borderId="20" xfId="0" applyNumberFormat="1" applyFont="1" applyBorder="1" applyAlignment="1">
      <alignment horizontal="right"/>
    </xf>
    <xf numFmtId="177" fontId="23" fillId="0" borderId="10" xfId="0" applyNumberFormat="1" applyFont="1" applyBorder="1" applyAlignment="1">
      <alignment horizontal="right"/>
    </xf>
    <xf numFmtId="177" fontId="26" fillId="34" borderId="16" xfId="0" applyNumberFormat="1" applyFont="1" applyFill="1" applyBorder="1" applyAlignment="1">
      <alignment horizontal="center"/>
    </xf>
    <xf numFmtId="177" fontId="26" fillId="34" borderId="13" xfId="0" applyNumberFormat="1" applyFont="1" applyFill="1" applyBorder="1" applyAlignment="1">
      <alignment horizontal="center"/>
    </xf>
    <xf numFmtId="177" fontId="23" fillId="0" borderId="14" xfId="0" applyNumberFormat="1" applyFont="1" applyFill="1" applyBorder="1" applyAlignment="1">
      <alignment horizontal="center"/>
    </xf>
    <xf numFmtId="177" fontId="23" fillId="0" borderId="13" xfId="0" applyNumberFormat="1" applyFont="1" applyFill="1" applyBorder="1" applyAlignment="1">
      <alignment horizontal="center"/>
    </xf>
    <xf numFmtId="177" fontId="26" fillId="0" borderId="11" xfId="0" applyNumberFormat="1" applyFont="1" applyFill="1" applyBorder="1" applyAlignment="1">
      <alignment horizontal="center"/>
    </xf>
    <xf numFmtId="0" fontId="25" fillId="0" borderId="10" xfId="0" applyFont="1" applyBorder="1" applyAlignment="1" applyProtection="1">
      <alignment horizontal="center"/>
      <protection locked="0"/>
    </xf>
    <xf numFmtId="0" fontId="23" fillId="0" borderId="14" xfId="0" applyFont="1" applyBorder="1" applyAlignment="1" applyProtection="1">
      <alignment horizontal="center"/>
      <protection locked="0"/>
    </xf>
    <xf numFmtId="0" fontId="23" fillId="0" borderId="13" xfId="0" applyFont="1" applyBorder="1" applyAlignment="1" applyProtection="1">
      <alignment horizontal="center"/>
      <protection locked="0"/>
    </xf>
    <xf numFmtId="179" fontId="23" fillId="0" borderId="14" xfId="0" applyNumberFormat="1" applyFont="1" applyFill="1" applyBorder="1" applyAlignment="1" applyProtection="1">
      <alignment horizontal="center"/>
      <protection locked="0"/>
    </xf>
    <xf numFmtId="179" fontId="23" fillId="0" borderId="18" xfId="0" applyNumberFormat="1" applyFont="1" applyFill="1" applyBorder="1" applyAlignment="1" applyProtection="1">
      <alignment horizontal="center"/>
      <protection locked="0"/>
    </xf>
    <xf numFmtId="9" fontId="23" fillId="0" borderId="14" xfId="49" applyNumberFormat="1" applyFont="1" applyFill="1" applyBorder="1" applyAlignment="1" applyProtection="1">
      <alignment horizontal="center"/>
      <protection locked="0"/>
    </xf>
    <xf numFmtId="179" fontId="23" fillId="0" borderId="24" xfId="0" applyNumberFormat="1" applyFont="1" applyFill="1" applyBorder="1" applyAlignment="1" applyProtection="1">
      <alignment horizontal="center"/>
      <protection locked="0"/>
    </xf>
    <xf numFmtId="177" fontId="26" fillId="0" borderId="24" xfId="0" applyNumberFormat="1" applyFont="1" applyBorder="1" applyAlignment="1">
      <alignment/>
    </xf>
    <xf numFmtId="177" fontId="31" fillId="0" borderId="19" xfId="0" applyNumberFormat="1" applyFont="1" applyBorder="1" applyAlignment="1">
      <alignment horizontal="center"/>
    </xf>
    <xf numFmtId="177" fontId="31" fillId="0" borderId="20" xfId="0" applyNumberFormat="1" applyFont="1" applyBorder="1" applyAlignment="1">
      <alignment horizontal="center"/>
    </xf>
    <xf numFmtId="177" fontId="31" fillId="0" borderId="21" xfId="0" applyNumberFormat="1" applyFont="1" applyBorder="1" applyAlignment="1">
      <alignment/>
    </xf>
    <xf numFmtId="0" fontId="26" fillId="8" borderId="10" xfId="0" applyFont="1" applyFill="1" applyBorder="1" applyAlignment="1">
      <alignment horizontal="center"/>
    </xf>
    <xf numFmtId="0" fontId="23" fillId="8" borderId="14" xfId="0" applyFont="1" applyFill="1" applyBorder="1" applyAlignment="1">
      <alignment/>
    </xf>
    <xf numFmtId="3" fontId="26" fillId="8" borderId="16" xfId="0" applyNumberFormat="1" applyFont="1" applyFill="1" applyBorder="1" applyAlignment="1">
      <alignment/>
    </xf>
    <xf numFmtId="175" fontId="26" fillId="8" borderId="16" xfId="0" applyNumberFormat="1" applyFont="1" applyFill="1" applyBorder="1" applyAlignment="1">
      <alignment/>
    </xf>
    <xf numFmtId="175" fontId="26" fillId="8" borderId="13" xfId="0" applyNumberFormat="1" applyFont="1" applyFill="1" applyBorder="1" applyAlignment="1">
      <alignment horizontal="center"/>
    </xf>
    <xf numFmtId="0" fontId="23" fillId="0" borderId="14" xfId="0" applyFont="1" applyBorder="1" applyAlignment="1">
      <alignment/>
    </xf>
    <xf numFmtId="3" fontId="23" fillId="0" borderId="16" xfId="0" applyNumberFormat="1" applyFont="1" applyBorder="1" applyAlignment="1">
      <alignment/>
    </xf>
    <xf numFmtId="179" fontId="23" fillId="0" borderId="16" xfId="0" applyNumberFormat="1" applyFont="1" applyBorder="1" applyAlignment="1">
      <alignment/>
    </xf>
    <xf numFmtId="179" fontId="23" fillId="0" borderId="13" xfId="0" applyNumberFormat="1" applyFont="1" applyBorder="1" applyAlignment="1">
      <alignment horizontal="center"/>
    </xf>
    <xf numFmtId="177" fontId="26" fillId="0" borderId="23" xfId="0" applyNumberFormat="1" applyFont="1" applyBorder="1" applyAlignment="1">
      <alignment horizontal="right" vertical="center"/>
    </xf>
    <xf numFmtId="177" fontId="26" fillId="0" borderId="22" xfId="0" applyNumberFormat="1" applyFont="1" applyBorder="1" applyAlignment="1">
      <alignment horizontal="right" vertical="center"/>
    </xf>
    <xf numFmtId="179" fontId="23" fillId="0" borderId="12" xfId="0" applyNumberFormat="1" applyFont="1" applyBorder="1" applyAlignment="1">
      <alignment horizontal="center"/>
    </xf>
    <xf numFmtId="179" fontId="23" fillId="0" borderId="0" xfId="0" applyNumberFormat="1" applyFont="1" applyBorder="1" applyAlignment="1">
      <alignment horizontal="center"/>
    </xf>
    <xf numFmtId="177" fontId="26" fillId="0" borderId="14" xfId="0" applyNumberFormat="1" applyFont="1" applyFill="1" applyBorder="1" applyAlignment="1">
      <alignment horizontal="center"/>
    </xf>
    <xf numFmtId="177" fontId="26" fillId="33" borderId="21" xfId="0" applyNumberFormat="1" applyFont="1" applyFill="1" applyBorder="1" applyAlignment="1">
      <alignment horizontal="center"/>
    </xf>
    <xf numFmtId="177" fontId="26" fillId="33" borderId="18" xfId="0" applyNumberFormat="1" applyFont="1" applyFill="1" applyBorder="1" applyAlignment="1" applyProtection="1">
      <alignment horizontal="right"/>
      <protection/>
    </xf>
    <xf numFmtId="177" fontId="26" fillId="33" borderId="19" xfId="0" applyNumberFormat="1" applyFont="1" applyFill="1" applyBorder="1" applyAlignment="1" applyProtection="1">
      <alignment horizontal="center" vertical="top"/>
      <protection/>
    </xf>
    <xf numFmtId="177" fontId="26" fillId="33" borderId="24" xfId="0" applyNumberFormat="1" applyFont="1" applyFill="1" applyBorder="1" applyAlignment="1" applyProtection="1">
      <alignment horizontal="center" vertical="top"/>
      <protection/>
    </xf>
    <xf numFmtId="177" fontId="23" fillId="0" borderId="16" xfId="0" applyNumberFormat="1" applyFont="1" applyFill="1" applyBorder="1" applyAlignment="1">
      <alignment horizontal="center"/>
    </xf>
    <xf numFmtId="177" fontId="26" fillId="34" borderId="19" xfId="0" applyNumberFormat="1" applyFont="1" applyFill="1" applyBorder="1" applyAlignment="1">
      <alignment horizontal="center"/>
    </xf>
    <xf numFmtId="177" fontId="26" fillId="34" borderId="18" xfId="0" applyNumberFormat="1" applyFont="1" applyFill="1" applyBorder="1" applyAlignment="1" applyProtection="1">
      <alignment/>
      <protection/>
    </xf>
    <xf numFmtId="177" fontId="26" fillId="34" borderId="15" xfId="0" applyNumberFormat="1" applyFont="1" applyFill="1" applyBorder="1" applyAlignment="1">
      <alignment horizontal="center"/>
    </xf>
    <xf numFmtId="177" fontId="26" fillId="34" borderId="18" xfId="0" applyNumberFormat="1" applyFont="1" applyFill="1" applyBorder="1" applyAlignment="1">
      <alignment horizontal="center"/>
    </xf>
    <xf numFmtId="177" fontId="23" fillId="0" borderId="22" xfId="0" applyNumberFormat="1" applyFont="1" applyFill="1" applyBorder="1" applyAlignment="1">
      <alignment horizontal="center"/>
    </xf>
    <xf numFmtId="177" fontId="23" fillId="34" borderId="18" xfId="45" applyNumberFormat="1" applyFont="1" applyFill="1" applyBorder="1" applyAlignment="1" applyProtection="1">
      <alignment horizontal="right"/>
      <protection/>
    </xf>
    <xf numFmtId="177" fontId="26" fillId="34" borderId="11" xfId="45" applyNumberFormat="1" applyFont="1" applyFill="1" applyBorder="1" applyAlignment="1" applyProtection="1">
      <alignment horizontal="right"/>
      <protection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"/>
  <sheetViews>
    <sheetView showGridLines="0"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6.7109375" style="0" customWidth="1"/>
    <col min="3" max="3" width="11.140625" style="0" customWidth="1"/>
    <col min="4" max="4" width="6.7109375" style="0" customWidth="1"/>
    <col min="5" max="5" width="6.28125" style="0" customWidth="1"/>
    <col min="6" max="6" width="7.57421875" style="0" customWidth="1"/>
    <col min="7" max="7" width="4.28125" style="0" customWidth="1"/>
    <col min="8" max="8" width="6.7109375" style="0" customWidth="1"/>
    <col min="9" max="9" width="5.28125" style="0" customWidth="1"/>
    <col min="10" max="10" width="8.421875" style="0" customWidth="1"/>
    <col min="11" max="11" width="8.57421875" style="0" customWidth="1"/>
    <col min="12" max="12" width="6.57421875" style="0" customWidth="1"/>
    <col min="13" max="14" width="9.57421875" style="0" customWidth="1"/>
    <col min="15" max="15" width="11.00390625" style="0" bestFit="1" customWidth="1"/>
    <col min="16" max="16" width="10.28125" style="0" customWidth="1"/>
    <col min="17" max="17" width="10.140625" style="0" customWidth="1"/>
    <col min="18" max="18" width="11.7109375" style="0" customWidth="1"/>
    <col min="19" max="19" width="10.57421875" style="0" customWidth="1"/>
    <col min="20" max="22" width="10.7109375" style="0" customWidth="1"/>
  </cols>
  <sheetData>
    <row r="1" spans="1:20" ht="12.75">
      <c r="A1" s="18" t="s">
        <v>0</v>
      </c>
      <c r="B1" s="18"/>
      <c r="C1" s="17" t="s">
        <v>53</v>
      </c>
      <c r="D1" s="17"/>
      <c r="E1" s="19"/>
      <c r="F1" s="20" t="s">
        <v>1</v>
      </c>
      <c r="G1" s="135">
        <v>2012</v>
      </c>
      <c r="H1" s="135"/>
      <c r="I1" s="18"/>
      <c r="J1" s="21" t="s">
        <v>2</v>
      </c>
      <c r="K1" s="136" t="s">
        <v>45</v>
      </c>
      <c r="L1" s="137"/>
      <c r="M1" s="22">
        <v>4</v>
      </c>
      <c r="N1" s="11" t="s">
        <v>47</v>
      </c>
      <c r="O1" s="11"/>
      <c r="P1" s="11"/>
      <c r="Q1" s="11"/>
      <c r="R1" s="11"/>
      <c r="S1" s="11"/>
      <c r="T1" s="3"/>
    </row>
    <row r="2" spans="1:20" ht="12.75">
      <c r="A2" s="18"/>
      <c r="B2" s="18"/>
      <c r="C2" s="18"/>
      <c r="D2" s="18"/>
      <c r="E2" s="18"/>
      <c r="F2" s="18"/>
      <c r="G2" s="18"/>
      <c r="H2" s="18"/>
      <c r="I2" s="18"/>
      <c r="J2" s="21" t="s">
        <v>2</v>
      </c>
      <c r="K2" s="136" t="s">
        <v>46</v>
      </c>
      <c r="L2" s="137"/>
      <c r="M2" s="22">
        <v>7.6</v>
      </c>
      <c r="N2" s="11" t="s">
        <v>47</v>
      </c>
      <c r="O2" s="11"/>
      <c r="P2" s="11"/>
      <c r="Q2" s="11"/>
      <c r="R2" s="11"/>
      <c r="S2" s="11"/>
      <c r="T2" s="3"/>
    </row>
    <row r="3" spans="1:20" ht="12.75">
      <c r="A3" s="18" t="s">
        <v>4</v>
      </c>
      <c r="B3" s="18"/>
      <c r="C3" s="18"/>
      <c r="D3" s="23">
        <v>200</v>
      </c>
      <c r="E3" s="12" t="s">
        <v>3</v>
      </c>
      <c r="F3" s="24" t="s">
        <v>3</v>
      </c>
      <c r="G3" s="24"/>
      <c r="H3" s="24"/>
      <c r="I3" s="24"/>
      <c r="J3" s="24"/>
      <c r="K3" s="24"/>
      <c r="L3" s="24"/>
      <c r="M3" s="13"/>
      <c r="N3" s="13"/>
      <c r="O3" s="13"/>
      <c r="P3" s="13"/>
      <c r="Q3" s="13"/>
      <c r="R3" s="13"/>
      <c r="S3" s="13"/>
      <c r="T3" s="8"/>
    </row>
    <row r="4" spans="1:20" ht="12.75">
      <c r="A4" s="11"/>
      <c r="B4" s="11"/>
      <c r="C4" s="11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25"/>
      <c r="S4" s="13"/>
      <c r="T4" s="8"/>
    </row>
    <row r="5" spans="1:22" ht="16.5" customHeight="1">
      <c r="A5" s="110" t="s">
        <v>25</v>
      </c>
      <c r="B5" s="117" t="s">
        <v>5</v>
      </c>
      <c r="C5" s="111"/>
      <c r="D5" s="112"/>
      <c r="E5" s="113" t="s">
        <v>6</v>
      </c>
      <c r="F5" s="114" t="s">
        <v>7</v>
      </c>
      <c r="G5" s="114" t="s">
        <v>8</v>
      </c>
      <c r="H5" s="113" t="s">
        <v>9</v>
      </c>
      <c r="I5" s="113" t="s">
        <v>23</v>
      </c>
      <c r="J5" s="113" t="s">
        <v>24</v>
      </c>
      <c r="K5" s="115" t="s">
        <v>43</v>
      </c>
      <c r="L5" s="113" t="s">
        <v>10</v>
      </c>
      <c r="M5" s="113" t="s">
        <v>57</v>
      </c>
      <c r="N5" s="113" t="s">
        <v>11</v>
      </c>
      <c r="O5" s="113" t="s">
        <v>12</v>
      </c>
      <c r="P5" s="113" t="s">
        <v>59</v>
      </c>
      <c r="Q5" s="113" t="s">
        <v>58</v>
      </c>
      <c r="R5" s="116" t="s">
        <v>60</v>
      </c>
      <c r="S5" s="11"/>
      <c r="T5" s="9" t="s">
        <v>3</v>
      </c>
      <c r="U5" s="2" t="s">
        <v>3</v>
      </c>
      <c r="V5" s="2" t="s">
        <v>3</v>
      </c>
    </row>
    <row r="6" spans="1:20" ht="12.75">
      <c r="A6" s="26">
        <v>1</v>
      </c>
      <c r="B6" s="27" t="s">
        <v>54</v>
      </c>
      <c r="C6" s="14"/>
      <c r="D6" s="28"/>
      <c r="E6" s="29" t="s">
        <v>13</v>
      </c>
      <c r="F6" s="29"/>
      <c r="G6" s="30">
        <v>20</v>
      </c>
      <c r="H6" s="30">
        <v>31</v>
      </c>
      <c r="I6" s="30">
        <v>15</v>
      </c>
      <c r="J6" s="30" t="s">
        <v>52</v>
      </c>
      <c r="K6" s="15">
        <v>2</v>
      </c>
      <c r="L6" s="29">
        <v>4</v>
      </c>
      <c r="M6" s="30">
        <v>0</v>
      </c>
      <c r="N6" s="31">
        <v>851</v>
      </c>
      <c r="O6" s="32">
        <v>1.05</v>
      </c>
      <c r="P6" s="31">
        <f aca="true" t="shared" si="0" ref="P6:P11">+N6*O6</f>
        <v>893.5500000000001</v>
      </c>
      <c r="Q6" s="33">
        <v>160</v>
      </c>
      <c r="R6" s="31">
        <f aca="true" t="shared" si="1" ref="R6:R13">+P6*Q6</f>
        <v>142968</v>
      </c>
      <c r="S6" s="11"/>
      <c r="T6" s="8" t="s">
        <v>3</v>
      </c>
    </row>
    <row r="7" spans="1:20" ht="12.75">
      <c r="A7" s="26">
        <f>1+A6</f>
        <v>2</v>
      </c>
      <c r="B7" s="27" t="s">
        <v>54</v>
      </c>
      <c r="C7" s="14"/>
      <c r="D7" s="28"/>
      <c r="E7" s="29" t="s">
        <v>13</v>
      </c>
      <c r="F7" s="29"/>
      <c r="G7" s="30">
        <v>20</v>
      </c>
      <c r="H7" s="30">
        <v>31</v>
      </c>
      <c r="I7" s="30">
        <v>702</v>
      </c>
      <c r="J7" s="30" t="s">
        <v>38</v>
      </c>
      <c r="K7" s="15">
        <v>3</v>
      </c>
      <c r="L7" s="29">
        <v>0</v>
      </c>
      <c r="M7" s="30">
        <v>15</v>
      </c>
      <c r="N7" s="31">
        <v>84.36</v>
      </c>
      <c r="O7" s="32">
        <v>1.05</v>
      </c>
      <c r="P7" s="31">
        <f t="shared" si="0"/>
        <v>88.578</v>
      </c>
      <c r="Q7" s="33">
        <v>160</v>
      </c>
      <c r="R7" s="31">
        <f>+P7*Q7</f>
        <v>14172.48</v>
      </c>
      <c r="S7" s="11"/>
      <c r="T7" s="8" t="s">
        <v>3</v>
      </c>
    </row>
    <row r="8" spans="1:20" ht="12.75">
      <c r="A8" s="26">
        <f aca="true" t="shared" si="2" ref="A8:A13">1+A7</f>
        <v>3</v>
      </c>
      <c r="B8" s="27" t="s">
        <v>3</v>
      </c>
      <c r="C8" s="14"/>
      <c r="D8" s="28"/>
      <c r="E8" s="29" t="s">
        <v>13</v>
      </c>
      <c r="F8" s="29"/>
      <c r="G8" s="30">
        <v>0</v>
      </c>
      <c r="H8" s="30">
        <v>0</v>
      </c>
      <c r="I8" s="30">
        <v>0</v>
      </c>
      <c r="J8" s="30">
        <v>0</v>
      </c>
      <c r="K8" s="15">
        <v>0</v>
      </c>
      <c r="L8" s="29">
        <v>0</v>
      </c>
      <c r="M8" s="30">
        <v>0</v>
      </c>
      <c r="N8" s="31">
        <v>0</v>
      </c>
      <c r="O8" s="32">
        <v>0</v>
      </c>
      <c r="P8" s="31">
        <f t="shared" si="0"/>
        <v>0</v>
      </c>
      <c r="Q8" s="33">
        <v>0</v>
      </c>
      <c r="R8" s="31">
        <f>+P8*Q8</f>
        <v>0</v>
      </c>
      <c r="S8" s="11"/>
      <c r="T8" s="8"/>
    </row>
    <row r="9" spans="1:20" ht="12.75">
      <c r="A9" s="26">
        <f t="shared" si="2"/>
        <v>4</v>
      </c>
      <c r="B9" s="27" t="s">
        <v>3</v>
      </c>
      <c r="C9" s="14"/>
      <c r="D9" s="28"/>
      <c r="E9" s="29" t="s">
        <v>13</v>
      </c>
      <c r="F9" s="29"/>
      <c r="G9" s="30">
        <v>0</v>
      </c>
      <c r="H9" s="30">
        <v>0</v>
      </c>
      <c r="I9" s="30">
        <v>0</v>
      </c>
      <c r="J9" s="30">
        <v>0</v>
      </c>
      <c r="K9" s="15">
        <v>0</v>
      </c>
      <c r="L9" s="29">
        <v>0</v>
      </c>
      <c r="M9" s="30">
        <v>0</v>
      </c>
      <c r="N9" s="31">
        <v>0</v>
      </c>
      <c r="O9" s="32">
        <v>0</v>
      </c>
      <c r="P9" s="31">
        <f t="shared" si="0"/>
        <v>0</v>
      </c>
      <c r="Q9" s="33">
        <v>0</v>
      </c>
      <c r="R9" s="31">
        <f>+P9*Q9</f>
        <v>0</v>
      </c>
      <c r="S9" s="11"/>
      <c r="T9" s="8"/>
    </row>
    <row r="10" spans="1:20" ht="12.75">
      <c r="A10" s="26">
        <f t="shared" si="2"/>
        <v>5</v>
      </c>
      <c r="B10" s="27" t="s">
        <v>3</v>
      </c>
      <c r="C10" s="14"/>
      <c r="D10" s="28"/>
      <c r="E10" s="29" t="s">
        <v>13</v>
      </c>
      <c r="F10" s="29"/>
      <c r="G10" s="30">
        <v>0</v>
      </c>
      <c r="H10" s="30">
        <v>0</v>
      </c>
      <c r="I10" s="30">
        <v>0</v>
      </c>
      <c r="J10" s="30">
        <v>0</v>
      </c>
      <c r="K10" s="15">
        <v>0</v>
      </c>
      <c r="L10" s="29">
        <v>0</v>
      </c>
      <c r="M10" s="30">
        <v>0</v>
      </c>
      <c r="N10" s="31">
        <v>0</v>
      </c>
      <c r="O10" s="32">
        <v>0</v>
      </c>
      <c r="P10" s="31">
        <f t="shared" si="0"/>
        <v>0</v>
      </c>
      <c r="Q10" s="33">
        <v>0</v>
      </c>
      <c r="R10" s="31">
        <f>+P10*Q10</f>
        <v>0</v>
      </c>
      <c r="S10" s="11"/>
      <c r="T10" s="8"/>
    </row>
    <row r="11" spans="1:20" ht="12.75">
      <c r="A11" s="26">
        <f t="shared" si="2"/>
        <v>6</v>
      </c>
      <c r="B11" s="27" t="s">
        <v>3</v>
      </c>
      <c r="C11" s="14"/>
      <c r="D11" s="28"/>
      <c r="E11" s="29" t="s">
        <v>13</v>
      </c>
      <c r="F11" s="29"/>
      <c r="G11" s="30">
        <v>0</v>
      </c>
      <c r="H11" s="30">
        <v>0</v>
      </c>
      <c r="I11" s="30">
        <v>0</v>
      </c>
      <c r="J11" s="30">
        <v>0</v>
      </c>
      <c r="K11" s="15">
        <v>0</v>
      </c>
      <c r="L11" s="29">
        <v>0</v>
      </c>
      <c r="M11" s="30">
        <v>0</v>
      </c>
      <c r="N11" s="31">
        <v>0</v>
      </c>
      <c r="O11" s="32">
        <v>0</v>
      </c>
      <c r="P11" s="31">
        <f t="shared" si="0"/>
        <v>0</v>
      </c>
      <c r="Q11" s="33">
        <v>0</v>
      </c>
      <c r="R11" s="31">
        <f t="shared" si="1"/>
        <v>0</v>
      </c>
      <c r="S11" s="11"/>
      <c r="T11" s="8"/>
    </row>
    <row r="12" spans="1:20" ht="12.75">
      <c r="A12" s="26">
        <f t="shared" si="2"/>
        <v>7</v>
      </c>
      <c r="B12" s="27" t="s">
        <v>3</v>
      </c>
      <c r="C12" s="14"/>
      <c r="D12" s="34"/>
      <c r="E12" s="29" t="s">
        <v>13</v>
      </c>
      <c r="F12" s="29">
        <v>0</v>
      </c>
      <c r="G12" s="30">
        <v>0</v>
      </c>
      <c r="H12" s="30">
        <v>0</v>
      </c>
      <c r="I12" s="30"/>
      <c r="J12" s="30">
        <v>0</v>
      </c>
      <c r="K12" s="15"/>
      <c r="L12" s="29">
        <v>0</v>
      </c>
      <c r="M12" s="30">
        <v>0</v>
      </c>
      <c r="N12" s="31">
        <v>0</v>
      </c>
      <c r="O12" s="32">
        <v>0</v>
      </c>
      <c r="P12" s="31">
        <f>+M12*O12</f>
        <v>0</v>
      </c>
      <c r="Q12" s="32">
        <v>0</v>
      </c>
      <c r="R12" s="31">
        <f t="shared" si="1"/>
        <v>0</v>
      </c>
      <c r="S12" s="11"/>
      <c r="T12" s="8"/>
    </row>
    <row r="13" spans="1:22" ht="12.75">
      <c r="A13" s="26">
        <f t="shared" si="2"/>
        <v>8</v>
      </c>
      <c r="B13" s="27" t="s">
        <v>3</v>
      </c>
      <c r="C13" s="14"/>
      <c r="D13" s="34"/>
      <c r="E13" s="29" t="s">
        <v>13</v>
      </c>
      <c r="F13" s="29">
        <v>0</v>
      </c>
      <c r="G13" s="30">
        <v>0</v>
      </c>
      <c r="H13" s="30">
        <v>0</v>
      </c>
      <c r="I13" s="30"/>
      <c r="J13" s="30">
        <v>0</v>
      </c>
      <c r="K13" s="15"/>
      <c r="L13" s="29"/>
      <c r="M13" s="30">
        <v>0</v>
      </c>
      <c r="N13" s="31">
        <v>0</v>
      </c>
      <c r="O13" s="32">
        <v>0</v>
      </c>
      <c r="P13" s="31">
        <f>+M13*O13</f>
        <v>0</v>
      </c>
      <c r="Q13" s="32">
        <v>0</v>
      </c>
      <c r="R13" s="31">
        <f t="shared" si="1"/>
        <v>0</v>
      </c>
      <c r="S13" s="11"/>
      <c r="T13" s="8"/>
      <c r="V13" t="s">
        <v>3</v>
      </c>
    </row>
    <row r="14" spans="1:20" ht="12.75">
      <c r="A14" s="35"/>
      <c r="B14" s="36"/>
      <c r="C14" s="36"/>
      <c r="D14" s="13"/>
      <c r="E14" s="37"/>
      <c r="F14" s="37"/>
      <c r="G14" s="37"/>
      <c r="H14" s="37"/>
      <c r="I14" s="37"/>
      <c r="J14" s="37"/>
      <c r="K14" s="11"/>
      <c r="L14" s="37"/>
      <c r="M14" s="37"/>
      <c r="N14" s="38"/>
      <c r="O14" s="38"/>
      <c r="P14" s="38"/>
      <c r="Q14" s="38"/>
      <c r="R14" s="38"/>
      <c r="S14" s="11"/>
      <c r="T14" s="8"/>
    </row>
    <row r="15" spans="1:20" ht="12.75">
      <c r="A15" s="15" t="s">
        <v>3</v>
      </c>
      <c r="B15" s="36"/>
      <c r="C15" s="36"/>
      <c r="D15" s="13"/>
      <c r="E15" s="37"/>
      <c r="F15" s="37"/>
      <c r="G15" s="37"/>
      <c r="H15" s="37"/>
      <c r="I15" s="37"/>
      <c r="J15" s="37"/>
      <c r="K15" s="11"/>
      <c r="L15" s="37"/>
      <c r="M15" s="37"/>
      <c r="N15" s="39">
        <f>SUM(N6:N14)</f>
        <v>935.36</v>
      </c>
      <c r="O15" s="39" t="s">
        <v>3</v>
      </c>
      <c r="P15" s="39">
        <f>SUM(P6:P14)</f>
        <v>982.128</v>
      </c>
      <c r="Q15" s="39" t="s">
        <v>3</v>
      </c>
      <c r="R15" s="39">
        <f>SUM(R6:R14)</f>
        <v>157140.48</v>
      </c>
      <c r="S15" s="11"/>
      <c r="T15" s="8"/>
    </row>
    <row r="16" spans="1:20" ht="12.75">
      <c r="A16" s="35"/>
      <c r="B16" s="40"/>
      <c r="C16" s="40"/>
      <c r="D16" s="13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7"/>
      <c r="S16" s="37"/>
      <c r="T16" s="8"/>
    </row>
    <row r="17" spans="1:20" ht="12.75" customHeight="1">
      <c r="A17" s="41"/>
      <c r="B17" s="118" t="s">
        <v>56</v>
      </c>
      <c r="C17" s="118" t="s">
        <v>55</v>
      </c>
      <c r="D17" s="42" t="s">
        <v>50</v>
      </c>
      <c r="E17" s="42" t="s">
        <v>39</v>
      </c>
      <c r="F17" s="43" t="s">
        <v>17</v>
      </c>
      <c r="G17" s="125" t="s">
        <v>37</v>
      </c>
      <c r="H17" s="126"/>
      <c r="I17" s="126"/>
      <c r="J17" s="126"/>
      <c r="K17" s="126"/>
      <c r="L17" s="126"/>
      <c r="M17" s="160"/>
      <c r="N17" s="165" t="s">
        <v>35</v>
      </c>
      <c r="O17" s="130"/>
      <c r="P17" s="130"/>
      <c r="Q17" s="165" t="s">
        <v>18</v>
      </c>
      <c r="R17" s="130"/>
      <c r="S17" s="131"/>
      <c r="T17" s="8"/>
    </row>
    <row r="18" spans="1:20" ht="12.75">
      <c r="A18" s="41"/>
      <c r="B18" s="119"/>
      <c r="C18" s="119"/>
      <c r="D18" s="44" t="s">
        <v>51</v>
      </c>
      <c r="E18" s="44" t="s">
        <v>48</v>
      </c>
      <c r="F18" s="43" t="s">
        <v>33</v>
      </c>
      <c r="G18" s="45"/>
      <c r="H18" s="46"/>
      <c r="I18" s="46"/>
      <c r="J18" s="46"/>
      <c r="K18" s="134" t="s">
        <v>41</v>
      </c>
      <c r="L18" s="159"/>
      <c r="M18" s="162" t="s">
        <v>42</v>
      </c>
      <c r="N18" s="167" t="s">
        <v>42</v>
      </c>
      <c r="O18" s="164" t="s">
        <v>41</v>
      </c>
      <c r="P18" s="164"/>
      <c r="Q18" s="167" t="s">
        <v>42</v>
      </c>
      <c r="R18" s="164" t="s">
        <v>41</v>
      </c>
      <c r="S18" s="133"/>
      <c r="T18" s="8"/>
    </row>
    <row r="19" spans="1:21" ht="12.75">
      <c r="A19" s="41" t="s">
        <v>3</v>
      </c>
      <c r="B19" s="120"/>
      <c r="C19" s="120"/>
      <c r="D19" s="47" t="s">
        <v>32</v>
      </c>
      <c r="E19" s="47" t="s">
        <v>49</v>
      </c>
      <c r="F19" s="43" t="s">
        <v>40</v>
      </c>
      <c r="G19" s="132" t="s">
        <v>14</v>
      </c>
      <c r="H19" s="133"/>
      <c r="I19" s="48" t="s">
        <v>15</v>
      </c>
      <c r="J19" s="49" t="s">
        <v>16</v>
      </c>
      <c r="K19" s="50" t="s">
        <v>64</v>
      </c>
      <c r="L19" s="108" t="s">
        <v>33</v>
      </c>
      <c r="M19" s="163" t="s">
        <v>1</v>
      </c>
      <c r="N19" s="168" t="s">
        <v>63</v>
      </c>
      <c r="O19" s="109" t="str">
        <f>+K19</f>
        <v>1° CASA</v>
      </c>
      <c r="P19" s="108" t="str">
        <f>+L19</f>
        <v>FIGLI</v>
      </c>
      <c r="Q19" s="168" t="s">
        <v>18</v>
      </c>
      <c r="R19" s="169" t="s">
        <v>64</v>
      </c>
      <c r="S19" s="47" t="s">
        <v>33</v>
      </c>
      <c r="T19" s="8"/>
      <c r="U19" s="2"/>
    </row>
    <row r="20" spans="1:20" ht="12.75">
      <c r="A20" s="51">
        <f>+A6</f>
        <v>1</v>
      </c>
      <c r="B20" s="140">
        <v>0.5</v>
      </c>
      <c r="C20" s="52">
        <f aca="true" t="shared" si="3" ref="C20:C27">+R6*B20</f>
        <v>71484</v>
      </c>
      <c r="D20" s="141">
        <v>12</v>
      </c>
      <c r="E20" s="139">
        <v>2</v>
      </c>
      <c r="F20" s="53">
        <v>62.5</v>
      </c>
      <c r="G20" s="123">
        <f aca="true" t="shared" si="4" ref="G20:G25">+C20*D20/12</f>
        <v>71484</v>
      </c>
      <c r="H20" s="124"/>
      <c r="I20" s="49">
        <v>4</v>
      </c>
      <c r="J20" s="49">
        <f aca="true" t="shared" si="5" ref="J20:J25">+G20*I20/1000</f>
        <v>285.936</v>
      </c>
      <c r="K20" s="54">
        <f aca="true" t="shared" si="6" ref="K20:K27">IF(E20=0,0,+$D$3/E20*D20/12)</f>
        <v>100</v>
      </c>
      <c r="L20" s="54">
        <f aca="true" t="shared" si="7" ref="L20:L27">+F20</f>
        <v>62.5</v>
      </c>
      <c r="M20" s="161">
        <f aca="true" t="shared" si="8" ref="M18:M25">IF((+J20-K20-L20)&lt;0,0,+J20-K20-L20)</f>
        <v>123.43599999999998</v>
      </c>
      <c r="N20" s="166">
        <f aca="true" t="shared" si="9" ref="N20:N29">+M20/2</f>
        <v>61.71799999999999</v>
      </c>
      <c r="O20" s="54">
        <f>IF(M20&lt;=0,0,(+K20/2))</f>
        <v>50</v>
      </c>
      <c r="P20" s="54">
        <f>IF(M20&lt;=0,0,(+L20/2))</f>
        <v>31.25</v>
      </c>
      <c r="Q20" s="170">
        <f>+M20-N20</f>
        <v>61.71799999999999</v>
      </c>
      <c r="R20" s="54">
        <f>IF(M20&lt;=0,0,(+K20/2))</f>
        <v>50</v>
      </c>
      <c r="S20" s="54">
        <f>IF(M20&lt;=0,0,(+L20/2))</f>
        <v>31.25</v>
      </c>
      <c r="T20" s="8"/>
    </row>
    <row r="21" spans="1:20" ht="12.75">
      <c r="A21" s="51">
        <f aca="true" t="shared" si="10" ref="A21:A27">+A7</f>
        <v>2</v>
      </c>
      <c r="B21" s="140">
        <v>0.5</v>
      </c>
      <c r="C21" s="52">
        <f>+R7*B21</f>
        <v>7086.24</v>
      </c>
      <c r="D21" s="138">
        <v>12</v>
      </c>
      <c r="E21" s="139">
        <v>0</v>
      </c>
      <c r="F21" s="53">
        <v>0</v>
      </c>
      <c r="G21" s="123">
        <f>+C21*D21/12</f>
        <v>7086.240000000001</v>
      </c>
      <c r="H21" s="124"/>
      <c r="I21" s="49">
        <v>4</v>
      </c>
      <c r="J21" s="49">
        <f>+G21*I21/1000</f>
        <v>28.344960000000004</v>
      </c>
      <c r="K21" s="54">
        <f t="shared" si="6"/>
        <v>0</v>
      </c>
      <c r="L21" s="54">
        <f t="shared" si="7"/>
        <v>0</v>
      </c>
      <c r="M21" s="55">
        <f>IF((+J21-K21-L21)&lt;0,0,+J21-K21-L21)</f>
        <v>28.344960000000004</v>
      </c>
      <c r="N21" s="56">
        <f t="shared" si="9"/>
        <v>14.172480000000002</v>
      </c>
      <c r="O21" s="54">
        <f>IF(M21&lt;=0,0,(+K21/2))</f>
        <v>0</v>
      </c>
      <c r="P21" s="54">
        <f>IF(M21&lt;=0,0,(+L21/2))</f>
        <v>0</v>
      </c>
      <c r="Q21" s="57">
        <f>+M21-N21</f>
        <v>14.172480000000002</v>
      </c>
      <c r="R21" s="54">
        <f>IF(M21&lt;=0,0,(+K21/2))</f>
        <v>0</v>
      </c>
      <c r="S21" s="54">
        <f>IF(M21&lt;=0,0,(+L21/2))</f>
        <v>0</v>
      </c>
      <c r="T21" s="8"/>
    </row>
    <row r="22" spans="1:20" ht="12.75">
      <c r="A22" s="51">
        <f t="shared" si="10"/>
        <v>3</v>
      </c>
      <c r="B22" s="140">
        <v>0</v>
      </c>
      <c r="C22" s="52">
        <f>+R8*B22</f>
        <v>0</v>
      </c>
      <c r="D22" s="138">
        <v>0</v>
      </c>
      <c r="E22" s="139">
        <v>0</v>
      </c>
      <c r="F22" s="53">
        <v>0</v>
      </c>
      <c r="G22" s="123">
        <f>+C22*D22/12</f>
        <v>0</v>
      </c>
      <c r="H22" s="124"/>
      <c r="I22" s="49">
        <v>0</v>
      </c>
      <c r="J22" s="49">
        <f>+G22*I22/1000</f>
        <v>0</v>
      </c>
      <c r="K22" s="54">
        <f t="shared" si="6"/>
        <v>0</v>
      </c>
      <c r="L22" s="54">
        <f t="shared" si="7"/>
        <v>0</v>
      </c>
      <c r="M22" s="55">
        <f t="shared" si="8"/>
        <v>0</v>
      </c>
      <c r="N22" s="56">
        <f t="shared" si="9"/>
        <v>0</v>
      </c>
      <c r="O22" s="54">
        <f aca="true" t="shared" si="11" ref="O22:O29">IF(M22&lt;=0,0,(+K22/2))</f>
        <v>0</v>
      </c>
      <c r="P22" s="54">
        <f aca="true" t="shared" si="12" ref="P22:P29">IF(M22&lt;=0,0,(+L22/2))</f>
        <v>0</v>
      </c>
      <c r="Q22" s="57">
        <f aca="true" t="shared" si="13" ref="Q22:Q29">+M22-N22</f>
        <v>0</v>
      </c>
      <c r="R22" s="54">
        <f aca="true" t="shared" si="14" ref="R22:R29">IF(M22&lt;=0,0,(+K22/2))</f>
        <v>0</v>
      </c>
      <c r="S22" s="54">
        <f aca="true" t="shared" si="15" ref="S22:S29">IF(M22&lt;=0,0,(+L22/2))</f>
        <v>0</v>
      </c>
      <c r="T22" s="8"/>
    </row>
    <row r="23" spans="1:20" ht="12.75">
      <c r="A23" s="51">
        <f t="shared" si="10"/>
        <v>4</v>
      </c>
      <c r="B23" s="140">
        <v>0</v>
      </c>
      <c r="C23" s="52">
        <f>+R9*B23</f>
        <v>0</v>
      </c>
      <c r="D23" s="138">
        <v>0</v>
      </c>
      <c r="E23" s="139">
        <v>0</v>
      </c>
      <c r="F23" s="53">
        <v>0</v>
      </c>
      <c r="G23" s="123">
        <f>+C23*D23/12</f>
        <v>0</v>
      </c>
      <c r="H23" s="124"/>
      <c r="I23" s="49">
        <v>0</v>
      </c>
      <c r="J23" s="49">
        <f>+G23*I23/1000</f>
        <v>0</v>
      </c>
      <c r="K23" s="54">
        <f t="shared" si="6"/>
        <v>0</v>
      </c>
      <c r="L23" s="54">
        <f t="shared" si="7"/>
        <v>0</v>
      </c>
      <c r="M23" s="55">
        <f t="shared" si="8"/>
        <v>0</v>
      </c>
      <c r="N23" s="56">
        <f t="shared" si="9"/>
        <v>0</v>
      </c>
      <c r="O23" s="54">
        <f t="shared" si="11"/>
        <v>0</v>
      </c>
      <c r="P23" s="54">
        <f t="shared" si="12"/>
        <v>0</v>
      </c>
      <c r="Q23" s="57">
        <f t="shared" si="13"/>
        <v>0</v>
      </c>
      <c r="R23" s="54">
        <f t="shared" si="14"/>
        <v>0</v>
      </c>
      <c r="S23" s="54">
        <f t="shared" si="15"/>
        <v>0</v>
      </c>
      <c r="T23" s="8"/>
    </row>
    <row r="24" spans="1:20" ht="12.75">
      <c r="A24" s="51">
        <f t="shared" si="10"/>
        <v>5</v>
      </c>
      <c r="B24" s="140">
        <v>0</v>
      </c>
      <c r="C24" s="52">
        <f t="shared" si="3"/>
        <v>0</v>
      </c>
      <c r="D24" s="138">
        <v>0</v>
      </c>
      <c r="E24" s="139">
        <v>0</v>
      </c>
      <c r="F24" s="53">
        <v>0</v>
      </c>
      <c r="G24" s="123">
        <f t="shared" si="4"/>
        <v>0</v>
      </c>
      <c r="H24" s="124"/>
      <c r="I24" s="49">
        <v>0</v>
      </c>
      <c r="J24" s="49">
        <f t="shared" si="5"/>
        <v>0</v>
      </c>
      <c r="K24" s="54">
        <f t="shared" si="6"/>
        <v>0</v>
      </c>
      <c r="L24" s="54">
        <f t="shared" si="7"/>
        <v>0</v>
      </c>
      <c r="M24" s="55">
        <f t="shared" si="8"/>
        <v>0</v>
      </c>
      <c r="N24" s="56">
        <f t="shared" si="9"/>
        <v>0</v>
      </c>
      <c r="O24" s="54">
        <f t="shared" si="11"/>
        <v>0</v>
      </c>
      <c r="P24" s="54">
        <f t="shared" si="12"/>
        <v>0</v>
      </c>
      <c r="Q24" s="57">
        <f t="shared" si="13"/>
        <v>0</v>
      </c>
      <c r="R24" s="54">
        <f t="shared" si="14"/>
        <v>0</v>
      </c>
      <c r="S24" s="54">
        <f t="shared" si="15"/>
        <v>0</v>
      </c>
      <c r="T24" s="8"/>
    </row>
    <row r="25" spans="1:20" ht="12.75">
      <c r="A25" s="51">
        <f t="shared" si="10"/>
        <v>6</v>
      </c>
      <c r="B25" s="140">
        <v>0</v>
      </c>
      <c r="C25" s="52">
        <f t="shared" si="3"/>
        <v>0</v>
      </c>
      <c r="D25" s="138">
        <v>0</v>
      </c>
      <c r="E25" s="139">
        <v>0</v>
      </c>
      <c r="F25" s="53">
        <v>0</v>
      </c>
      <c r="G25" s="123">
        <f t="shared" si="4"/>
        <v>0</v>
      </c>
      <c r="H25" s="124"/>
      <c r="I25" s="49">
        <v>0</v>
      </c>
      <c r="J25" s="49">
        <f t="shared" si="5"/>
        <v>0</v>
      </c>
      <c r="K25" s="54">
        <f t="shared" si="6"/>
        <v>0</v>
      </c>
      <c r="L25" s="54">
        <f t="shared" si="7"/>
        <v>0</v>
      </c>
      <c r="M25" s="55">
        <f t="shared" si="8"/>
        <v>0</v>
      </c>
      <c r="N25" s="56">
        <f t="shared" si="9"/>
        <v>0</v>
      </c>
      <c r="O25" s="54">
        <f t="shared" si="11"/>
        <v>0</v>
      </c>
      <c r="P25" s="54">
        <f t="shared" si="12"/>
        <v>0</v>
      </c>
      <c r="Q25" s="57">
        <f t="shared" si="13"/>
        <v>0</v>
      </c>
      <c r="R25" s="54">
        <f t="shared" si="14"/>
        <v>0</v>
      </c>
      <c r="S25" s="54">
        <f t="shared" si="15"/>
        <v>0</v>
      </c>
      <c r="T25" s="8"/>
    </row>
    <row r="26" spans="1:20" ht="12.75">
      <c r="A26" s="51">
        <f t="shared" si="10"/>
        <v>7</v>
      </c>
      <c r="B26" s="140">
        <v>0</v>
      </c>
      <c r="C26" s="52">
        <f t="shared" si="3"/>
        <v>0</v>
      </c>
      <c r="D26" s="138">
        <v>0</v>
      </c>
      <c r="E26" s="30">
        <f>IF(F26=0,0,(+$S$36*D26/12/F26))</f>
        <v>0</v>
      </c>
      <c r="F26" s="53">
        <v>0</v>
      </c>
      <c r="G26" s="123">
        <f>+C26*D26/12</f>
        <v>0</v>
      </c>
      <c r="H26" s="124"/>
      <c r="I26" s="49">
        <v>0</v>
      </c>
      <c r="J26" s="49">
        <f>+G26*I26/1000</f>
        <v>0</v>
      </c>
      <c r="K26" s="54">
        <f t="shared" si="6"/>
        <v>0</v>
      </c>
      <c r="L26" s="54">
        <f t="shared" si="7"/>
        <v>0</v>
      </c>
      <c r="M26" s="55">
        <f>IF((+J26-K26-L26)&lt;0,0,+J26-K26-L26)</f>
        <v>0</v>
      </c>
      <c r="N26" s="56">
        <f t="shared" si="9"/>
        <v>0</v>
      </c>
      <c r="O26" s="54">
        <f t="shared" si="11"/>
        <v>0</v>
      </c>
      <c r="P26" s="54">
        <f t="shared" si="12"/>
        <v>0</v>
      </c>
      <c r="Q26" s="57">
        <f t="shared" si="13"/>
        <v>0</v>
      </c>
      <c r="R26" s="54">
        <f t="shared" si="14"/>
        <v>0</v>
      </c>
      <c r="S26" s="54">
        <f t="shared" si="15"/>
        <v>0</v>
      </c>
      <c r="T26" s="8"/>
    </row>
    <row r="27" spans="1:20" ht="12.75">
      <c r="A27" s="51">
        <f t="shared" si="10"/>
        <v>8</v>
      </c>
      <c r="B27" s="140">
        <v>0</v>
      </c>
      <c r="C27" s="52">
        <f t="shared" si="3"/>
        <v>0</v>
      </c>
      <c r="D27" s="138">
        <v>0</v>
      </c>
      <c r="E27" s="30">
        <f>IF(F27=0,0,(+$S$36*D27/12/F27))</f>
        <v>0</v>
      </c>
      <c r="F27" s="53">
        <v>0</v>
      </c>
      <c r="G27" s="123">
        <f>+C27*D27/12</f>
        <v>0</v>
      </c>
      <c r="H27" s="124"/>
      <c r="I27" s="49">
        <v>0</v>
      </c>
      <c r="J27" s="49">
        <f>+G27*I27/1000</f>
        <v>0</v>
      </c>
      <c r="K27" s="54">
        <f t="shared" si="6"/>
        <v>0</v>
      </c>
      <c r="L27" s="54">
        <f t="shared" si="7"/>
        <v>0</v>
      </c>
      <c r="M27" s="55">
        <f>IF((+J27-K27-L27)&lt;0,0,+J27-K27-L27)</f>
        <v>0</v>
      </c>
      <c r="N27" s="56">
        <f t="shared" si="9"/>
        <v>0</v>
      </c>
      <c r="O27" s="54">
        <f t="shared" si="11"/>
        <v>0</v>
      </c>
      <c r="P27" s="54">
        <f t="shared" si="12"/>
        <v>0</v>
      </c>
      <c r="Q27" s="57">
        <f t="shared" si="13"/>
        <v>0</v>
      </c>
      <c r="R27" s="54">
        <f t="shared" si="14"/>
        <v>0</v>
      </c>
      <c r="S27" s="54">
        <f t="shared" si="15"/>
        <v>0</v>
      </c>
      <c r="T27" s="8"/>
    </row>
    <row r="28" spans="1:20" ht="12.75">
      <c r="A28" s="36"/>
      <c r="B28" s="36"/>
      <c r="C28" s="58"/>
      <c r="D28" s="13"/>
      <c r="E28" s="13"/>
      <c r="F28" s="13"/>
      <c r="G28" s="13"/>
      <c r="H28" s="13"/>
      <c r="I28" s="59"/>
      <c r="J28" s="60"/>
      <c r="K28" s="59"/>
      <c r="L28" s="59"/>
      <c r="M28" s="61"/>
      <c r="N28" s="61"/>
      <c r="O28" s="61"/>
      <c r="P28" s="61"/>
      <c r="Q28" s="61"/>
      <c r="R28" s="61"/>
      <c r="S28" s="61"/>
      <c r="T28" s="10"/>
    </row>
    <row r="29" spans="1:21" ht="12.75">
      <c r="A29" s="62" t="s">
        <v>3</v>
      </c>
      <c r="B29" s="62" t="s">
        <v>3</v>
      </c>
      <c r="C29" s="63">
        <f>SUM(C20:C28)</f>
        <v>78570.24</v>
      </c>
      <c r="D29" s="64" t="s">
        <v>3</v>
      </c>
      <c r="E29" s="64">
        <f>SUM(E20:E28)</f>
        <v>2</v>
      </c>
      <c r="F29" s="65" t="s">
        <v>3</v>
      </c>
      <c r="G29" s="123">
        <f>SUM(G20:H28)</f>
        <v>78570.24</v>
      </c>
      <c r="H29" s="124"/>
      <c r="I29" s="66">
        <v>0</v>
      </c>
      <c r="J29" s="65">
        <f>SUM(J20:J27)</f>
        <v>314.28096</v>
      </c>
      <c r="K29" s="67">
        <f>SUM(K20:K28)</f>
        <v>100</v>
      </c>
      <c r="L29" s="67">
        <f>SUM(L20:L28)</f>
        <v>62.5</v>
      </c>
      <c r="M29" s="68">
        <f>SUM(M20:M28)</f>
        <v>151.78096</v>
      </c>
      <c r="N29" s="56">
        <f t="shared" si="9"/>
        <v>75.89048</v>
      </c>
      <c r="O29" s="54">
        <f t="shared" si="11"/>
        <v>50</v>
      </c>
      <c r="P29" s="54">
        <f t="shared" si="12"/>
        <v>31.25</v>
      </c>
      <c r="Q29" s="171">
        <f t="shared" si="13"/>
        <v>75.89048</v>
      </c>
      <c r="R29" s="54">
        <f t="shared" si="14"/>
        <v>50</v>
      </c>
      <c r="S29" s="54">
        <f t="shared" si="15"/>
        <v>31.25</v>
      </c>
      <c r="T29" s="8"/>
      <c r="U29" s="7" t="s">
        <v>3</v>
      </c>
    </row>
    <row r="30" spans="1:21" ht="12.75">
      <c r="A30" s="11"/>
      <c r="B30" s="36"/>
      <c r="C30" s="36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8"/>
      <c r="U30" s="6" t="s">
        <v>3</v>
      </c>
    </row>
    <row r="31" spans="1:20" ht="12.75">
      <c r="A31" s="69"/>
      <c r="B31" s="70"/>
      <c r="C31" s="70"/>
      <c r="D31" s="71"/>
      <c r="E31" s="72"/>
      <c r="F31" s="13"/>
      <c r="G31" s="73"/>
      <c r="H31" s="74"/>
      <c r="I31" s="74"/>
      <c r="J31" s="74"/>
      <c r="K31" s="74"/>
      <c r="L31" s="75" t="s">
        <v>14</v>
      </c>
      <c r="M31" s="75" t="s">
        <v>19</v>
      </c>
      <c r="N31" s="75"/>
      <c r="O31" s="76" t="s">
        <v>20</v>
      </c>
      <c r="P31" s="77"/>
      <c r="Q31" s="146" t="s">
        <v>44</v>
      </c>
      <c r="R31" s="146"/>
      <c r="S31" s="146"/>
      <c r="T31" s="8"/>
    </row>
    <row r="32" spans="1:20" ht="12.75">
      <c r="A32" s="147"/>
      <c r="B32" s="148" t="s">
        <v>26</v>
      </c>
      <c r="C32" s="148"/>
      <c r="D32" s="149">
        <v>2012</v>
      </c>
      <c r="E32" s="150">
        <v>2013</v>
      </c>
      <c r="F32" s="13"/>
      <c r="G32" s="79" t="s">
        <v>21</v>
      </c>
      <c r="H32" s="77"/>
      <c r="I32" s="77"/>
      <c r="J32" s="77"/>
      <c r="K32" s="129">
        <f>+G29</f>
        <v>78570.24</v>
      </c>
      <c r="L32" s="129"/>
      <c r="M32" s="80">
        <v>0</v>
      </c>
      <c r="N32" s="80"/>
      <c r="O32" s="81">
        <f>+M32</f>
        <v>0</v>
      </c>
      <c r="P32" s="77"/>
      <c r="Q32" s="143" t="s">
        <v>34</v>
      </c>
      <c r="R32" s="144" t="s">
        <v>32</v>
      </c>
      <c r="S32" s="145" t="s">
        <v>41</v>
      </c>
      <c r="T32" s="8"/>
    </row>
    <row r="33" spans="1:20" ht="12.75">
      <c r="A33" s="16"/>
      <c r="B33" s="78" t="s">
        <v>27</v>
      </c>
      <c r="C33" s="78"/>
      <c r="D33" s="82">
        <v>160</v>
      </c>
      <c r="E33" s="83"/>
      <c r="F33" s="13"/>
      <c r="G33" s="79" t="s">
        <v>22</v>
      </c>
      <c r="H33" s="77"/>
      <c r="I33" s="77"/>
      <c r="J33" s="77"/>
      <c r="K33" s="128">
        <f>+M29</f>
        <v>151.78096</v>
      </c>
      <c r="L33" s="128"/>
      <c r="M33" s="84">
        <f>+N29</f>
        <v>75.89048</v>
      </c>
      <c r="N33" s="77"/>
      <c r="O33" s="85">
        <f>+Q29</f>
        <v>75.89048</v>
      </c>
      <c r="P33" s="77"/>
      <c r="Q33" s="157">
        <v>2</v>
      </c>
      <c r="R33" s="158">
        <v>12</v>
      </c>
      <c r="S33" s="86">
        <f>50*Q33/12*R33</f>
        <v>100</v>
      </c>
      <c r="T33" s="8"/>
    </row>
    <row r="34" spans="1:20" ht="12.75">
      <c r="A34" s="151"/>
      <c r="B34" s="152" t="s">
        <v>28</v>
      </c>
      <c r="C34" s="152"/>
      <c r="D34" s="153">
        <v>140</v>
      </c>
      <c r="E34" s="154"/>
      <c r="F34" s="13"/>
      <c r="G34" s="90" t="s">
        <v>3</v>
      </c>
      <c r="H34" s="91"/>
      <c r="I34" s="91"/>
      <c r="J34" s="91"/>
      <c r="K34" s="121">
        <v>0</v>
      </c>
      <c r="L34" s="121"/>
      <c r="M34" s="77">
        <v>0</v>
      </c>
      <c r="N34" s="77"/>
      <c r="O34" s="92">
        <v>0</v>
      </c>
      <c r="P34" s="77"/>
      <c r="Q34" s="157">
        <v>1</v>
      </c>
      <c r="R34" s="158">
        <v>6</v>
      </c>
      <c r="S34" s="86">
        <f>50*Q34/12*R34</f>
        <v>25</v>
      </c>
      <c r="T34" s="8"/>
    </row>
    <row r="35" spans="1:20" ht="12.75">
      <c r="A35" s="16"/>
      <c r="B35" s="78" t="s">
        <v>29</v>
      </c>
      <c r="C35" s="78"/>
      <c r="D35" s="82">
        <v>80</v>
      </c>
      <c r="E35" s="89"/>
      <c r="F35" s="13"/>
      <c r="G35" s="79" t="s">
        <v>3</v>
      </c>
      <c r="H35" s="77"/>
      <c r="I35" s="77"/>
      <c r="J35" s="77"/>
      <c r="K35" s="121">
        <v>0</v>
      </c>
      <c r="L35" s="121"/>
      <c r="M35" s="77">
        <v>0</v>
      </c>
      <c r="N35" s="77"/>
      <c r="O35" s="92">
        <v>0</v>
      </c>
      <c r="P35" s="77"/>
      <c r="Q35" s="157"/>
      <c r="R35" s="158"/>
      <c r="S35" s="93"/>
      <c r="T35" s="8"/>
    </row>
    <row r="36" spans="1:20" ht="12.75">
      <c r="A36" s="151"/>
      <c r="B36" s="152" t="s">
        <v>30</v>
      </c>
      <c r="C36" s="152"/>
      <c r="D36" s="153">
        <v>60</v>
      </c>
      <c r="E36" s="154">
        <v>65</v>
      </c>
      <c r="F36" s="13"/>
      <c r="G36" s="90" t="s">
        <v>3</v>
      </c>
      <c r="H36" s="91" t="s">
        <v>3</v>
      </c>
      <c r="I36" s="91"/>
      <c r="J36" s="91"/>
      <c r="K36" s="121">
        <v>0</v>
      </c>
      <c r="L36" s="121"/>
      <c r="M36" s="94">
        <v>0</v>
      </c>
      <c r="N36" s="94"/>
      <c r="O36" s="95">
        <v>0</v>
      </c>
      <c r="P36" s="77"/>
      <c r="Q36" s="79"/>
      <c r="R36" s="77"/>
      <c r="S36" s="86">
        <f>SUM(S33:S35)</f>
        <v>125</v>
      </c>
      <c r="T36" s="8"/>
    </row>
    <row r="37" spans="1:20" ht="12.75">
      <c r="A37" s="16"/>
      <c r="B37" s="78" t="s">
        <v>31</v>
      </c>
      <c r="C37" s="78"/>
      <c r="D37" s="82">
        <v>55</v>
      </c>
      <c r="E37" s="89"/>
      <c r="F37" s="13"/>
      <c r="G37" s="79" t="s">
        <v>3</v>
      </c>
      <c r="H37" s="77"/>
      <c r="I37" s="77"/>
      <c r="J37" s="77"/>
      <c r="K37" s="127">
        <f>+K35-K36</f>
        <v>0</v>
      </c>
      <c r="L37" s="127"/>
      <c r="M37" s="96">
        <f>+M35-M36</f>
        <v>0</v>
      </c>
      <c r="N37" s="96"/>
      <c r="O37" s="97">
        <f>+O35-O36</f>
        <v>0</v>
      </c>
      <c r="P37" s="77"/>
      <c r="Q37" s="79" t="s">
        <v>36</v>
      </c>
      <c r="R37" s="77"/>
      <c r="S37" s="67">
        <v>2</v>
      </c>
      <c r="T37" s="8"/>
    </row>
    <row r="38" spans="1:20" ht="12.75">
      <c r="A38" s="16"/>
      <c r="B38" s="87"/>
      <c r="C38" s="87"/>
      <c r="D38" s="88"/>
      <c r="E38" s="98"/>
      <c r="F38" s="13"/>
      <c r="G38" s="90" t="s">
        <v>3</v>
      </c>
      <c r="H38" s="91"/>
      <c r="I38" s="91"/>
      <c r="J38" s="91"/>
      <c r="K38" s="127">
        <v>0</v>
      </c>
      <c r="L38" s="127"/>
      <c r="M38" s="96">
        <f>+K38/2</f>
        <v>0</v>
      </c>
      <c r="N38" s="96"/>
      <c r="O38" s="97">
        <v>0</v>
      </c>
      <c r="P38" s="77"/>
      <c r="Q38" s="79"/>
      <c r="R38" s="77"/>
      <c r="S38" s="92" t="s">
        <v>3</v>
      </c>
      <c r="T38" s="8"/>
    </row>
    <row r="39" spans="1:20" ht="12.75">
      <c r="A39" s="99"/>
      <c r="B39" s="78" t="s">
        <v>3</v>
      </c>
      <c r="C39" s="78"/>
      <c r="D39" s="82" t="s">
        <v>3</v>
      </c>
      <c r="E39" s="100"/>
      <c r="F39" s="13"/>
      <c r="G39" s="79" t="s">
        <v>3</v>
      </c>
      <c r="H39" s="77"/>
      <c r="I39" s="77"/>
      <c r="J39" s="77"/>
      <c r="K39" s="127">
        <v>0</v>
      </c>
      <c r="L39" s="127"/>
      <c r="M39" s="84">
        <v>0</v>
      </c>
      <c r="N39" s="84"/>
      <c r="O39" s="85">
        <v>0</v>
      </c>
      <c r="P39" s="77"/>
      <c r="Q39" s="101" t="s">
        <v>62</v>
      </c>
      <c r="R39" s="84"/>
      <c r="S39" s="155">
        <f>+S36/S37</f>
        <v>62.5</v>
      </c>
      <c r="T39" s="8"/>
    </row>
    <row r="40" spans="1:20" ht="12.75">
      <c r="A40" s="102"/>
      <c r="B40" s="103"/>
      <c r="C40" s="103"/>
      <c r="D40" s="104"/>
      <c r="E40" s="105"/>
      <c r="F40" s="13"/>
      <c r="G40" s="90" t="s">
        <v>3</v>
      </c>
      <c r="H40" s="91"/>
      <c r="I40" s="91"/>
      <c r="J40" s="91"/>
      <c r="K40" s="122">
        <f>+K37-K38</f>
        <v>0</v>
      </c>
      <c r="L40" s="122"/>
      <c r="M40" s="106">
        <f>+M37-M38</f>
        <v>0</v>
      </c>
      <c r="N40" s="106"/>
      <c r="O40" s="107">
        <f>+O37-O38</f>
        <v>0</v>
      </c>
      <c r="P40" s="77"/>
      <c r="Q40" s="142" t="s">
        <v>61</v>
      </c>
      <c r="R40" s="91"/>
      <c r="S40" s="156"/>
      <c r="T40" s="8"/>
    </row>
    <row r="41" spans="1:20" ht="12.75">
      <c r="A41" s="11"/>
      <c r="B41" s="36"/>
      <c r="C41" s="36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8"/>
    </row>
    <row r="42" spans="1:20" ht="12.75">
      <c r="A42" s="11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11"/>
      <c r="R42" s="11"/>
      <c r="S42" s="11"/>
      <c r="T42" s="3"/>
    </row>
    <row r="43" spans="1:19" ht="12.75">
      <c r="A43" s="5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5"/>
      <c r="R43" s="5"/>
      <c r="S43" s="5"/>
    </row>
    <row r="44" spans="2:16" ht="12.7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9" ht="12.75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5"/>
      <c r="R45" s="5"/>
      <c r="S45" s="5"/>
    </row>
    <row r="46" spans="2:16" ht="12.7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9" ht="12.75">
      <c r="A47" s="5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5"/>
      <c r="R47" s="5"/>
      <c r="S47" s="5"/>
    </row>
    <row r="48" spans="2:16" ht="12.7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2:16" ht="12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ht="12.7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2:16" ht="12.7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2:16" ht="12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2:16" ht="12.7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ht="12.7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2:16" ht="12.7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2:16" ht="12.7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2:16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2:16" ht="12.7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2:16" ht="12.7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2:16" ht="12.7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2:16" ht="12.7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16" ht="12.7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2:16" ht="12.7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2:16" ht="12.7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2:16" ht="12.7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2:16" ht="12.7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2:16" ht="12.7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2:16" ht="12.7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2:16" ht="12.7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2:16" ht="12.7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2:16" ht="12.7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2:16" ht="12.7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2:16" ht="12.7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2:16" ht="12.7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2:16" ht="12.7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2:16" ht="12.7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2:16" ht="12.7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2:16" ht="12.7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6" ht="12.7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2:16" ht="12.7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2:16" ht="12.7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2:16" ht="12.7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2:16" ht="12.7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2:16" ht="12.7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2:16" ht="12.7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2:16" ht="12.7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2:16" ht="12.7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</sheetData>
  <sheetProtection selectLockedCells="1" selectUnlockedCells="1"/>
  <mergeCells count="32">
    <mergeCell ref="R18:S18"/>
    <mergeCell ref="G27:H27"/>
    <mergeCell ref="G20:H20"/>
    <mergeCell ref="G21:H21"/>
    <mergeCell ref="N17:P17"/>
    <mergeCell ref="S39:S40"/>
    <mergeCell ref="G25:H25"/>
    <mergeCell ref="K18:L18"/>
    <mergeCell ref="G1:H1"/>
    <mergeCell ref="K1:L1"/>
    <mergeCell ref="K2:L2"/>
    <mergeCell ref="O18:P18"/>
    <mergeCell ref="K32:L32"/>
    <mergeCell ref="K37:L37"/>
    <mergeCell ref="K35:L35"/>
    <mergeCell ref="K36:L36"/>
    <mergeCell ref="G26:H26"/>
    <mergeCell ref="Q17:S17"/>
    <mergeCell ref="G19:H19"/>
    <mergeCell ref="G22:H22"/>
    <mergeCell ref="G23:H23"/>
    <mergeCell ref="G24:H24"/>
    <mergeCell ref="B17:B19"/>
    <mergeCell ref="C17:C19"/>
    <mergeCell ref="K34:L34"/>
    <mergeCell ref="Q31:S31"/>
    <mergeCell ref="K40:L40"/>
    <mergeCell ref="G29:H29"/>
    <mergeCell ref="G17:M17"/>
    <mergeCell ref="K38:L38"/>
    <mergeCell ref="K39:L39"/>
    <mergeCell ref="K33:L33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1" r:id="rId3"/>
  <headerFooter alignWithMargins="0">
    <oddFooter xml:space="preserve">&amp;C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CONTRINO RAG. GASPARE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CONTRINO RAG. GASPARE</dc:creator>
  <cp:keywords/>
  <dc:description/>
  <cp:lastModifiedBy>SALARIUNIONI</cp:lastModifiedBy>
  <cp:lastPrinted>2012-06-08T08:56:09Z</cp:lastPrinted>
  <dcterms:created xsi:type="dcterms:W3CDTF">1999-04-15T08:15:56Z</dcterms:created>
  <dcterms:modified xsi:type="dcterms:W3CDTF">2012-06-08T09:21:06Z</dcterms:modified>
  <cp:category/>
  <cp:version/>
  <cp:contentType/>
  <cp:contentStatus/>
</cp:coreProperties>
</file>